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os de Usuario\Desktop\ARCHIVO\7S. Elaboración de informes CCE\7S.01.007 2024\1-Censo\19-Micrositio de publicaciones\"/>
    </mc:Choice>
  </mc:AlternateContent>
  <bookViews>
    <workbookView xWindow="0" yWindow="0" windowWidth="24000" windowHeight="9630"/>
  </bookViews>
  <sheets>
    <sheet name="Portada" sheetId="17" r:id="rId1"/>
    <sheet name="Presentación" sheetId="14" r:id="rId2"/>
    <sheet name="OC.RNV" sheetId="15" r:id="rId3"/>
    <sheet name="OC.PDE" sheetId="2" r:id="rId4"/>
    <sheet name="OC.SES-PEA" sheetId="3" r:id="rId5"/>
    <sheet name="E1.Ind.Nac.Prevenir" sheetId="4" r:id="rId6"/>
    <sheet name="E1.Ind.Loc.Prevenir" sheetId="9" r:id="rId7"/>
    <sheet name="E2.Ind.Nac.Detectar" sheetId="5" r:id="rId8"/>
    <sheet name="E2.Ind.Loc.Detectar" sheetId="10" r:id="rId9"/>
    <sheet name="E3.Ind.Nac.Sancionar" sheetId="6" r:id="rId10"/>
    <sheet name="E3.Ind.Loc.Sancionar" sheetId="11" r:id="rId11"/>
    <sheet name="E4.Ind.Nac.Controlar" sheetId="7" r:id="rId12"/>
    <sheet name="E4.Ind.Loc.Controlar" sheetId="12" r:id="rId13"/>
    <sheet name="E5.Ind.Nac.Fiscalizar" sheetId="8" r:id="rId14"/>
    <sheet name="E5.Ind.Loc.Fiscalizar" sheetId="13" r:id="rId15"/>
  </sheets>
  <externalReferences>
    <externalReference r:id="rId16"/>
    <externalReference r:id="rId17"/>
  </externalReferences>
  <definedNames>
    <definedName name="_xlnm._FilterDatabase" localSheetId="4" hidden="1">'OC.SES-PEA'!$B$21:$D$409</definedName>
    <definedName name="_Porcentaje_de_formatos" localSheetId="4">'OC.SES-PEA'!$C$5</definedName>
    <definedName name="_Promedio_de_integrantes" localSheetId="3">OC.PDE!$C$7</definedName>
    <definedName name="RN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F6" i="11"/>
  <c r="F6" i="13"/>
  <c r="D6" i="13"/>
  <c r="M39" i="12"/>
  <c r="L39" i="12"/>
  <c r="G39" i="12"/>
  <c r="F39" i="12"/>
  <c r="E39" i="12"/>
  <c r="D39" i="12"/>
  <c r="M38" i="12"/>
  <c r="L38" i="12"/>
  <c r="K38" i="12"/>
  <c r="J38" i="12"/>
  <c r="M37" i="12"/>
  <c r="L37" i="12"/>
  <c r="K37" i="12"/>
  <c r="J37" i="12"/>
  <c r="M36" i="12"/>
  <c r="O36" i="12" s="1"/>
  <c r="L36" i="12"/>
  <c r="J36" i="12"/>
  <c r="N36" i="12" s="1"/>
  <c r="M35" i="12"/>
  <c r="L35" i="12"/>
  <c r="K35" i="12"/>
  <c r="J35" i="12"/>
  <c r="M34" i="12"/>
  <c r="L34" i="12"/>
  <c r="K34" i="12"/>
  <c r="J34" i="12"/>
  <c r="N34" i="12" s="1"/>
  <c r="M33" i="12"/>
  <c r="L33" i="12"/>
  <c r="K33" i="12"/>
  <c r="J33" i="12"/>
  <c r="N33" i="12" s="1"/>
  <c r="M32" i="12"/>
  <c r="L32" i="12"/>
  <c r="K32" i="12"/>
  <c r="J32" i="12"/>
  <c r="N32" i="12" s="1"/>
  <c r="M31" i="12"/>
  <c r="L31" i="12"/>
  <c r="K31" i="12"/>
  <c r="J31" i="12"/>
  <c r="M30" i="12"/>
  <c r="O30" i="12" s="1"/>
  <c r="L30" i="12"/>
  <c r="J30" i="12"/>
  <c r="N30" i="12" s="1"/>
  <c r="M29" i="12"/>
  <c r="O29" i="12" s="1"/>
  <c r="L29" i="12"/>
  <c r="N29" i="12" s="1"/>
  <c r="J29" i="12"/>
  <c r="M28" i="12"/>
  <c r="L28" i="12"/>
  <c r="K28" i="12"/>
  <c r="O28" i="12" s="1"/>
  <c r="J28" i="12"/>
  <c r="M27" i="12"/>
  <c r="L27" i="12"/>
  <c r="K27" i="12"/>
  <c r="O27" i="12" s="1"/>
  <c r="J27" i="12"/>
  <c r="M26" i="12"/>
  <c r="O26" i="12" s="1"/>
  <c r="L26" i="12"/>
  <c r="J26" i="12"/>
  <c r="N26" i="12" s="1"/>
  <c r="M25" i="12"/>
  <c r="L25" i="12"/>
  <c r="K25" i="12"/>
  <c r="J25" i="12"/>
  <c r="F6" i="10"/>
  <c r="D6" i="10"/>
  <c r="F6" i="9"/>
  <c r="D6" i="9"/>
  <c r="N25" i="12" l="1"/>
  <c r="O31" i="12"/>
  <c r="O33" i="12"/>
  <c r="O35" i="12"/>
  <c r="N37" i="12"/>
  <c r="N31" i="12"/>
  <c r="O37" i="12"/>
  <c r="O25" i="12"/>
  <c r="N35" i="12"/>
  <c r="K39" i="12"/>
  <c r="O32" i="12"/>
  <c r="O34" i="12"/>
  <c r="N38" i="12"/>
  <c r="J39" i="12"/>
  <c r="N39" i="12" s="1"/>
  <c r="D6" i="12" s="1"/>
  <c r="N28" i="12"/>
  <c r="N27" i="12"/>
  <c r="O38" i="12"/>
  <c r="O39" i="12"/>
  <c r="F6" i="12" s="1"/>
  <c r="K54" i="8" l="1"/>
  <c r="E53" i="8"/>
  <c r="K53" i="8" s="1"/>
  <c r="E52" i="8"/>
  <c r="K52" i="8" s="1"/>
  <c r="E51" i="8"/>
  <c r="K51" i="8" s="1"/>
  <c r="E50" i="8"/>
  <c r="K50" i="8" s="1"/>
  <c r="E49" i="8"/>
  <c r="K49" i="8" s="1"/>
  <c r="E48" i="8"/>
  <c r="K48" i="8" s="1"/>
  <c r="E47" i="8"/>
  <c r="K47" i="8" s="1"/>
  <c r="E46" i="8"/>
  <c r="K46" i="8" s="1"/>
  <c r="E45" i="8"/>
  <c r="K45" i="8" s="1"/>
  <c r="E44" i="8"/>
  <c r="K44" i="8" s="1"/>
  <c r="E43" i="8"/>
  <c r="K43" i="8" s="1"/>
  <c r="E42" i="8"/>
  <c r="K42" i="8" s="1"/>
  <c r="E41" i="8"/>
  <c r="K41" i="8" s="1"/>
  <c r="E40" i="8"/>
  <c r="K40" i="8" s="1"/>
  <c r="E39" i="8"/>
  <c r="K39" i="8" s="1"/>
  <c r="E38" i="8"/>
  <c r="K38" i="8" s="1"/>
  <c r="E37" i="8"/>
  <c r="K37" i="8" s="1"/>
  <c r="E36" i="8"/>
  <c r="K36" i="8" s="1"/>
  <c r="E35" i="8"/>
  <c r="K35" i="8" s="1"/>
  <c r="E34" i="8"/>
  <c r="K34" i="8" s="1"/>
  <c r="E33" i="8"/>
  <c r="K33" i="8" s="1"/>
  <c r="E32" i="8"/>
  <c r="K32" i="8" s="1"/>
  <c r="E31" i="8"/>
  <c r="K31" i="8" s="1"/>
  <c r="E30" i="8"/>
  <c r="K30" i="8" s="1"/>
  <c r="E29" i="8"/>
  <c r="K29" i="8" s="1"/>
  <c r="E28" i="8"/>
  <c r="K28" i="8" s="1"/>
  <c r="E27" i="8"/>
  <c r="K27" i="8" s="1"/>
  <c r="E26" i="8"/>
  <c r="K26" i="8" s="1"/>
  <c r="E25" i="8"/>
  <c r="K25" i="8" s="1"/>
  <c r="E24" i="8"/>
  <c r="K24" i="8" s="1"/>
  <c r="E23" i="8"/>
  <c r="K23" i="8" s="1"/>
  <c r="E22" i="8"/>
  <c r="K22" i="8" s="1"/>
  <c r="H56" i="7"/>
  <c r="E56" i="7"/>
  <c r="H55" i="7"/>
  <c r="E55" i="7"/>
  <c r="K55" i="7" s="1"/>
  <c r="Q55" i="7" s="1"/>
  <c r="H54" i="7"/>
  <c r="E54" i="7"/>
  <c r="K54" i="7" s="1"/>
  <c r="Q54" i="7" s="1"/>
  <c r="H53" i="7"/>
  <c r="E53" i="7"/>
  <c r="H52" i="7"/>
  <c r="E52" i="7"/>
  <c r="H51" i="7"/>
  <c r="E51" i="7"/>
  <c r="K51" i="7" s="1"/>
  <c r="Q51" i="7" s="1"/>
  <c r="H50" i="7"/>
  <c r="E50" i="7"/>
  <c r="K50" i="7" s="1"/>
  <c r="Q50" i="7" s="1"/>
  <c r="H49" i="7"/>
  <c r="E49" i="7"/>
  <c r="H48" i="7"/>
  <c r="E48" i="7"/>
  <c r="H47" i="7"/>
  <c r="E47" i="7"/>
  <c r="K47" i="7" s="1"/>
  <c r="Q47" i="7" s="1"/>
  <c r="H46" i="7"/>
  <c r="E46" i="7"/>
  <c r="K46" i="7" s="1"/>
  <c r="Q46" i="7" s="1"/>
  <c r="H45" i="7"/>
  <c r="E45" i="7"/>
  <c r="H44" i="7"/>
  <c r="E44" i="7"/>
  <c r="H43" i="7"/>
  <c r="E43" i="7"/>
  <c r="K43" i="7" s="1"/>
  <c r="Q43" i="7" s="1"/>
  <c r="H42" i="7"/>
  <c r="E42" i="7"/>
  <c r="K42" i="7" s="1"/>
  <c r="Q42" i="7" s="1"/>
  <c r="H41" i="7"/>
  <c r="E41" i="7"/>
  <c r="H40" i="7"/>
  <c r="E40" i="7"/>
  <c r="H39" i="7"/>
  <c r="E39" i="7"/>
  <c r="K39" i="7" s="1"/>
  <c r="Q39" i="7" s="1"/>
  <c r="H38" i="7"/>
  <c r="E38" i="7"/>
  <c r="K38" i="7" s="1"/>
  <c r="Q38" i="7" s="1"/>
  <c r="H37" i="7"/>
  <c r="E37" i="7"/>
  <c r="H36" i="7"/>
  <c r="E36" i="7"/>
  <c r="H35" i="7"/>
  <c r="E35" i="7"/>
  <c r="K35" i="7" s="1"/>
  <c r="Q35" i="7" s="1"/>
  <c r="H34" i="7"/>
  <c r="E34" i="7"/>
  <c r="K34" i="7" s="1"/>
  <c r="Q34" i="7" s="1"/>
  <c r="H33" i="7"/>
  <c r="E33" i="7"/>
  <c r="H32" i="7"/>
  <c r="E32" i="7"/>
  <c r="H31" i="7"/>
  <c r="E31" i="7"/>
  <c r="K31" i="7" s="1"/>
  <c r="Q31" i="7" s="1"/>
  <c r="H30" i="7"/>
  <c r="E30" i="7"/>
  <c r="K30" i="7" s="1"/>
  <c r="Q30" i="7" s="1"/>
  <c r="H29" i="7"/>
  <c r="E29" i="7"/>
  <c r="H28" i="7"/>
  <c r="E28" i="7"/>
  <c r="H27" i="7"/>
  <c r="E27" i="7"/>
  <c r="K27" i="7" s="1"/>
  <c r="Q27" i="7" s="1"/>
  <c r="H26" i="7"/>
  <c r="E26" i="7"/>
  <c r="K26" i="7" s="1"/>
  <c r="Q26" i="7" s="1"/>
  <c r="H25" i="7"/>
  <c r="E25" i="7"/>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8" i="7" l="1"/>
  <c r="Q28" i="7" s="1"/>
  <c r="K32" i="7"/>
  <c r="Q32" i="7" s="1"/>
  <c r="K36" i="7"/>
  <c r="Q36" i="7" s="1"/>
  <c r="K40" i="7"/>
  <c r="Q40" i="7" s="1"/>
  <c r="K44" i="7"/>
  <c r="Q44" i="7" s="1"/>
  <c r="K48" i="7"/>
  <c r="Q48" i="7" s="1"/>
  <c r="K52" i="7"/>
  <c r="Q52" i="7" s="1"/>
  <c r="K56" i="7"/>
  <c r="Q56" i="7" s="1"/>
  <c r="E57" i="7"/>
  <c r="K29" i="7"/>
  <c r="Q29" i="7" s="1"/>
  <c r="K33" i="7"/>
  <c r="Q33" i="7" s="1"/>
  <c r="K37" i="7"/>
  <c r="Q37" i="7" s="1"/>
  <c r="K41" i="7"/>
  <c r="Q41" i="7" s="1"/>
  <c r="K45" i="7"/>
  <c r="Q45" i="7" s="1"/>
  <c r="K49" i="7"/>
  <c r="Q49" i="7" s="1"/>
  <c r="K53" i="7"/>
  <c r="Q53" i="7" s="1"/>
  <c r="K25" i="7"/>
  <c r="Q25" i="7" s="1"/>
  <c r="D411" i="3" l="1"/>
  <c r="C46" i="2" l="1"/>
  <c r="D46" i="2"/>
  <c r="E46" i="2"/>
  <c r="F46" i="2"/>
  <c r="G46" i="2"/>
  <c r="H46" i="2"/>
  <c r="J46" i="2" l="1"/>
  <c r="I46" i="2"/>
  <c r="K46" i="2" s="1"/>
  <c r="K48" i="2" l="1"/>
</calcChain>
</file>

<file path=xl/sharedStrings.xml><?xml version="1.0" encoding="utf-8"?>
<sst xmlns="http://schemas.openxmlformats.org/spreadsheetml/2006/main" count="1594" uniqueCount="430">
  <si>
    <t>A1</t>
  </si>
  <si>
    <t>A2</t>
  </si>
  <si>
    <t>A3</t>
  </si>
  <si>
    <t>B1</t>
  </si>
  <si>
    <t>B2</t>
  </si>
  <si>
    <t>B3</t>
  </si>
  <si>
    <t>A</t>
  </si>
  <si>
    <t>B</t>
  </si>
  <si>
    <t>P</t>
  </si>
  <si>
    <t xml:space="preserve">Comité de Participación Ciudadana </t>
  </si>
  <si>
    <t>NA</t>
  </si>
  <si>
    <t>Órgano Superior de Fiscalización de Aguascalientes</t>
  </si>
  <si>
    <t xml:space="preserve">Fiscalía Especializada en Combate a la Corrupción </t>
  </si>
  <si>
    <t>Contraloría del Estado</t>
  </si>
  <si>
    <t>Consejo de la Judicatura del Poder Judicial del Estado</t>
  </si>
  <si>
    <t xml:space="preserve">Instituto de Transparencia del Estado </t>
  </si>
  <si>
    <t xml:space="preserve">Contraloría municipal de Aguascalientes </t>
  </si>
  <si>
    <t>Contraloría municipal de Asientos</t>
  </si>
  <si>
    <t xml:space="preserve">Contraloría municipal de Calvillo </t>
  </si>
  <si>
    <t xml:space="preserve">Contraloría municipal de Cosío </t>
  </si>
  <si>
    <t>Contraloría municipal de El Llano</t>
  </si>
  <si>
    <t xml:space="preserve">Contraloría municipal de Jesús María </t>
  </si>
  <si>
    <t xml:space="preserve">Contraloría municipal de Pabellón de Arteaga </t>
  </si>
  <si>
    <t xml:space="preserve">Contraloría municipal de Rincón de Romos </t>
  </si>
  <si>
    <t>Contraloría municipal de San Francisco de los Romo</t>
  </si>
  <si>
    <t xml:space="preserve">Contraloría municipal de San José de Gracia </t>
  </si>
  <si>
    <t>Contraloría municipal de Tepezalá</t>
  </si>
  <si>
    <t>Total</t>
  </si>
  <si>
    <t>Tribunal de Justicia Administrativa del Estado</t>
  </si>
  <si>
    <t>Comparativo Local</t>
  </si>
  <si>
    <t>Objetivo</t>
  </si>
  <si>
    <r>
      <t>Coordinar</t>
    </r>
    <r>
      <rPr>
        <sz val="11"/>
        <color theme="1"/>
        <rFont val="Avenir Medium"/>
      </rPr>
      <t xml:space="preserve"> a las instituciones públicas en la prevención, detección y sanción de faltas administrativas y los hechos de corrupción; así como para el control y fiscalización de los recursos públicos</t>
    </r>
  </si>
  <si>
    <t>Central</t>
  </si>
  <si>
    <r>
      <t xml:space="preserve">Indicador </t>
    </r>
    <r>
      <rPr>
        <i/>
        <sz val="12"/>
        <color rgb="FF3B3838"/>
        <rFont val="Avenir Light"/>
        <family val="2"/>
      </rPr>
      <t>2P</t>
    </r>
  </si>
  <si>
    <r>
      <t xml:space="preserve">Variable </t>
    </r>
    <r>
      <rPr>
        <i/>
        <sz val="10"/>
        <color rgb="FF3B3838"/>
        <rFont val="Avenir Light"/>
        <family val="2"/>
      </rPr>
      <t>A</t>
    </r>
  </si>
  <si>
    <t>Suma del número de integrantes del Comité Coordinador interconectados al Sistema de Información de Evolución Patrimonial, Declaración de Intereses y Constancia de Presentación de Declaración Fiscal; al Sistema de Información de los Servidores Públicos que intervengan en Procedimientos de Contrataciones Públicas y; al Sistema de Información Estatal de Servidores públicos y particulares sancionados, que cuentan con el registro de información completa en la Plataforma Digital Estatal</t>
  </si>
  <si>
    <t>Número de integrantes del Comité Coordinador interconectados al Sistema de Información de Evolución Patrimonial, Declaración de Intereses y Constancia de Presentación de Declaración Fiscal, que cuentan con el registro de información completa</t>
  </si>
  <si>
    <t>Número de integrantes del Comité Coordinador interconectados al Sistema de Información de los Servidores Públicos que intervengan en Procedimientos de Contrataciones Públicas, que cuentan con el registro de información completa</t>
  </si>
  <si>
    <t>Número de integrantes del Comité Coordinador interconectados al Sistema de Información Estatal de Servidores Públicos y Particulares Sancionados, que cuentan con el registro de información completa</t>
  </si>
  <si>
    <t>Método de cálculo de la variable A</t>
  </si>
  <si>
    <r>
      <t xml:space="preserve">Variable </t>
    </r>
    <r>
      <rPr>
        <i/>
        <sz val="10"/>
        <color rgb="FF3B3838"/>
        <rFont val="Avenir Light"/>
        <family val="2"/>
      </rPr>
      <t>B</t>
    </r>
  </si>
  <si>
    <t>Suma del número de integrantes del Comité Coordinador obligados a interconectarse al Sistema de Información de Evolución Patrimonial, Declaración de Intereses y Constancia de Presentación de Declaración Fiscal; al Sistema de Información de los Servidores Públicos que intervengan en Procedimientos de Contrataciones Públicas y; al Sistema de Información Estatal de Servidores Públicos y Particulares Sancionados</t>
  </si>
  <si>
    <t>Número de integrantes del Comité Coordinador obligados a interconectarse al Sistema de Información de Evolución Patrimonial, Declaración de Intereses y Constancia de Presentación de Declaración Fiscal</t>
  </si>
  <si>
    <t>Número de integrantes del Comité Coordinador obligados a interconectarse al Sistema de Información de los Servidores Públicos que intervengan en Procedimientos de Contrataciones Públicas</t>
  </si>
  <si>
    <t>Número de integrantes del Comité Coordinador obligados a interconectarse al Sistema de Información Estatal de Servidores Públicos y Particulares Sancionados</t>
  </si>
  <si>
    <t>Método de cálculo de la variable B</t>
  </si>
  <si>
    <t xml:space="preserve">Ficha técnica del indicador </t>
  </si>
  <si>
    <t>Ascendente</t>
  </si>
  <si>
    <t xml:space="preserve">Frecuencia de medición </t>
  </si>
  <si>
    <t xml:space="preserve">Anual </t>
  </si>
  <si>
    <t>Promedio</t>
  </si>
  <si>
    <t>Semaforización sobre el seguimiento al exhorto emitido por la Comisión Ejecutiva, dirigido a diversas autoridades representadas en el Comité Coordinador del Sistema Estatal Anticorrupción de Aguascalientes, en materia de interconexión a los Sistemas de la Plataforma Digital Estatal</t>
  </si>
  <si>
    <t xml:space="preserve">Periodicidad </t>
  </si>
  <si>
    <t>Anual (con corte al mes de noviembre)</t>
  </si>
  <si>
    <t>Unidad de medida</t>
  </si>
  <si>
    <t xml:space="preserve">Sentido del indicador </t>
  </si>
  <si>
    <t xml:space="preserve">Método de Cálculo </t>
  </si>
  <si>
    <t>Fuente de Información</t>
  </si>
  <si>
    <r>
      <t xml:space="preserve">Indicador 3 </t>
    </r>
    <r>
      <rPr>
        <i/>
        <sz val="12"/>
        <color rgb="FF3B3838"/>
        <rFont val="Avenir Light"/>
        <family val="2"/>
      </rPr>
      <t>P</t>
    </r>
  </si>
  <si>
    <t>Porcentaje de formatos de la evaluación de la Política Estatal Anticorrupción respondidos a través del SES-PEA por los entes públicos del Estado de Aguascalientes y sus Municipios, así como por el Comité de Participación Ciudadana</t>
  </si>
  <si>
    <t xml:space="preserve">Sentido del </t>
  </si>
  <si>
    <t xml:space="preserve">indicador </t>
  </si>
  <si>
    <t xml:space="preserve">Método de </t>
  </si>
  <si>
    <t xml:space="preserve">Cálculo </t>
  </si>
  <si>
    <t>Unidad de</t>
  </si>
  <si>
    <t xml:space="preserve"> Medida</t>
  </si>
  <si>
    <t xml:space="preserve">Porcentaje </t>
  </si>
  <si>
    <t xml:space="preserve">Fuente de </t>
  </si>
  <si>
    <t>Información</t>
  </si>
  <si>
    <t>SESEA: Censo de Gobierno</t>
  </si>
  <si>
    <t>Anual</t>
  </si>
  <si>
    <t>(octubre-septiembre)</t>
  </si>
  <si>
    <t>ES. Especial</t>
  </si>
  <si>
    <t>0000. Comité de Participación Ciudadana (Sistema Estatal Anticorrupción)</t>
  </si>
  <si>
    <t>A2P.Comité de Participación Ciudadana</t>
  </si>
  <si>
    <t>MU. Municipio (administración pública centralizada)</t>
  </si>
  <si>
    <t>0045. Municipio de Aguascalientes</t>
  </si>
  <si>
    <t>A2C.Órganos de Control representados en el Comité Coordinador</t>
  </si>
  <si>
    <t>SCS.Secretarías de Comunicación Social Municipales (o equivalente)</t>
  </si>
  <si>
    <t>SDS.Secretarías de Desarrollo Social Municipales (o equivalente)</t>
  </si>
  <si>
    <t>SDU.Dirección de Desarrollo Urbano Municipal (o equivalente)</t>
  </si>
  <si>
    <t>SEP.Servicios Públicos</t>
  </si>
  <si>
    <t>SFM.Tesorería Municipal</t>
  </si>
  <si>
    <t>SGD.Gobierno digital municipal</t>
  </si>
  <si>
    <t>SMR.Autoridades Municipales de Mejora Regulatoria</t>
  </si>
  <si>
    <t>SOI.Formato Especial para los Órganos Internos de Control Municipales</t>
  </si>
  <si>
    <t>SPI.Patrimonio inmobiliario municipal</t>
  </si>
  <si>
    <t>SRA.Rastro</t>
  </si>
  <si>
    <t>SRH.Recursos Humanos Municipales</t>
  </si>
  <si>
    <t>SSP.Seguridad Pública Municipal</t>
  </si>
  <si>
    <t>0046. Municipio de Asientos</t>
  </si>
  <si>
    <t>SAM.Organismos Operadores del Agua Municipales (o equivalente)</t>
  </si>
  <si>
    <t>SPL.Coordinaciones Municipales de Planeación (COMUPLA)</t>
  </si>
  <si>
    <t>0047. Municipio de Calvillo</t>
  </si>
  <si>
    <t>0048. Municipio de Cosío</t>
  </si>
  <si>
    <t>0049. Municipio de El Llano</t>
  </si>
  <si>
    <t>0050. Municipio de Jesús María</t>
  </si>
  <si>
    <t>0051. Municipio de Pabellón de Arteaga</t>
  </si>
  <si>
    <t>0052. Municipio de Rincón de Romos</t>
  </si>
  <si>
    <t>0053. Municipio de San Francisco de los Romo</t>
  </si>
  <si>
    <t>0054. Municipio de San José de Gracia</t>
  </si>
  <si>
    <t>0055. Municipio de Tepezalá</t>
  </si>
  <si>
    <t>OA. Organismo Autónomo</t>
  </si>
  <si>
    <t>0009. Comisión Estatal de Derechos Humanos</t>
  </si>
  <si>
    <t>A03.Órganos de control no representados en el Comité Coordinador</t>
  </si>
  <si>
    <t>SOA.Organismos Autónomos</t>
  </si>
  <si>
    <t>0016. Fiscalía General del Estado</t>
  </si>
  <si>
    <t>A2F.Fiscalía Especializada en Combate a la Corrupción</t>
  </si>
  <si>
    <t>A2G.Fiscalía General del Estado</t>
  </si>
  <si>
    <t>0030. Instituto de Transparencia del Estado de Aguascalientes</t>
  </si>
  <si>
    <t>A2I.Instituto de Transparencia del Estado de Aguascalientes</t>
  </si>
  <si>
    <t>0036. Instituto Estatal Electoral</t>
  </si>
  <si>
    <t>0073. Tribunal Electoral del Estado</t>
  </si>
  <si>
    <t>0074. Universidad Autónoma de Aguascalientes</t>
  </si>
  <si>
    <t>SES.Instituciones de Educación Superior</t>
  </si>
  <si>
    <t>0089. Tribunal de Justicia Administrativa del Estado de Aguascalientes</t>
  </si>
  <si>
    <t>A2S.Tribunal de Justicia Administrativa</t>
  </si>
  <si>
    <t>OD. Organismo Descentralizado</t>
  </si>
  <si>
    <t>0001. Colegio de Educación Profesional Técnica del Estado de Aguascalientes</t>
  </si>
  <si>
    <t>SOD.Administración Estatal Descentralizada</t>
  </si>
  <si>
    <t>0002. Colegio de Estudios Científicos y Tecnológicos del Estado de Aguascalientes</t>
  </si>
  <si>
    <t>0008. Comisión Estatal de Arbitraje Médico</t>
  </si>
  <si>
    <t>0010. Escuela Normal de Aguascalientes</t>
  </si>
  <si>
    <t>0011. Fideicomiso Complejo Tres Centurias</t>
  </si>
  <si>
    <t>0014. Fideicomiso Desarrollos Industriales de Aguascalientes</t>
  </si>
  <si>
    <t>0015. Fideicomisos de Inversión y Administración para el Desarrollo Económico del Estado</t>
  </si>
  <si>
    <t>0017. Instituto de Asesoría y Defensoría Pública del Estado</t>
  </si>
  <si>
    <t>0020. Instituto Aguascalentense de la Juventud</t>
  </si>
  <si>
    <t>0021. Instituto Aguascalentense de las Mujeres</t>
  </si>
  <si>
    <t>0022. Instituto Cultural de Aguascalientes</t>
  </si>
  <si>
    <t>0023. Instituto de Capacitación para el Trabajo del Estado de Aguascalientes</t>
  </si>
  <si>
    <t>0024. Instituto de Educación de Aguascalientes</t>
  </si>
  <si>
    <t>O05.Instituto de Educación de Aguascalientes</t>
  </si>
  <si>
    <t>0025. Instituto de Infraestructura Física Educativa del Estado de Aguascalientes</t>
  </si>
  <si>
    <t>0028. Instituto de Seguridad y Servicios Sociales para los Servidores Públicos del Estado de Aguascalientes</t>
  </si>
  <si>
    <t>0029. Instituto de Servicios de Salud del Estado</t>
  </si>
  <si>
    <t>0031. Instituto de Vivienda Social y Ordenamiento de la Propiedad</t>
  </si>
  <si>
    <t>0032. Instituto del Agua</t>
  </si>
  <si>
    <t>0034. Instituto del Deporte del Estado de Aguascalientes</t>
  </si>
  <si>
    <t>0044. Instituto para la Educación de las Personas Jóvenes y Adultas de Aguascalientes</t>
  </si>
  <si>
    <t>0062. Patronato de la Feria Nacional de San Marcos</t>
  </si>
  <si>
    <t>0067. Procuraduría Estatal de Protección al Ambiente</t>
  </si>
  <si>
    <t>0068. Radio y Televisión de Aguascalientes</t>
  </si>
  <si>
    <t>0070. Secretaría Ejecutiva del Sistema Estatal Anticorrupción</t>
  </si>
  <si>
    <t>O00.Secretaría Ejecutiva del Sistema Estatal Anticorrupción</t>
  </si>
  <si>
    <t>0072. Sistema para el Desarrollo Integral de la Familia del Estado</t>
  </si>
  <si>
    <t>0075. Universidad Politécnica de Aguascalientes</t>
  </si>
  <si>
    <t>0076. Universidad Tecnológica de Aguascalientes</t>
  </si>
  <si>
    <t>0077. Universidad Tecnológica de Calvillo</t>
  </si>
  <si>
    <t>0078. Universidad Tecnológica del Norte de Aguascalientes</t>
  </si>
  <si>
    <t>0079. Universidad Tecnológica de El Retoño</t>
  </si>
  <si>
    <t>0080. Universidad Tecnológica Metropolitana</t>
  </si>
  <si>
    <t>0082. Centro de Conciliación Laboral del Estado de Aguascalientes</t>
  </si>
  <si>
    <t>0083. Sistema de Financiamiento de Aguascalientes</t>
  </si>
  <si>
    <t>0084. Buró de Congresos y Visitantes de Aguascalientes</t>
  </si>
  <si>
    <t>0085. Instituto Aguascalentense de las Personas Adultas Mayores</t>
  </si>
  <si>
    <t>0086. Instituto Aguascalentense de las Personas Migrantes</t>
  </si>
  <si>
    <t>0087. Instituto de Ciencia y Tecnología del Estado de Aguascalientes</t>
  </si>
  <si>
    <t>0088. Universidad de la Policía y Ciencias de la Seguridad de Aguascalientes</t>
  </si>
  <si>
    <t>0090. Instituto de Atención Integral de Enfermedades Renales del Estado de Aguascalientes</t>
  </si>
  <si>
    <t>PE. Poder Ejecutivo (administración pública centralizada)</t>
  </si>
  <si>
    <t>0064. Poder Ejecutivo (administración centralizada)</t>
  </si>
  <si>
    <t>O01.Contraloría del Estado</t>
  </si>
  <si>
    <t>O03.Secretaría de Planeación, Participación y Desarrollo (PbR)</t>
  </si>
  <si>
    <t>O04.Secretaría de Desarrollo Social Estatal</t>
  </si>
  <si>
    <t>O06.Secretaría de Innovación y Gobierno Digital (Mejora Regulatoria)</t>
  </si>
  <si>
    <t>O07.Secretaría de Administración Estatal (Recursos humanos y materiales)</t>
  </si>
  <si>
    <t>O08.Coordinación de Comunicación Social Estatal</t>
  </si>
  <si>
    <t>O09.Secretaría de Planeación, Participación y Desarrollo (Cuestionario Urbano)</t>
  </si>
  <si>
    <t>O10.Secretaría de Finanzas del Estado</t>
  </si>
  <si>
    <t>O11.Secretaría de Administración Estatal (Patrimonio inmobiliario del Estado)</t>
  </si>
  <si>
    <t>O12.Secretaría de Innovación y Gobierno Digital (Agenda Digital)</t>
  </si>
  <si>
    <t>PJ. Poder Judicial</t>
  </si>
  <si>
    <t>0065. Poder Judicial</t>
  </si>
  <si>
    <t>A2J.Consejo de la Judicatura</t>
  </si>
  <si>
    <t>SPJ.Órgano Interno de Control del Poder Judicial</t>
  </si>
  <si>
    <t>PL. Poder Legislativo</t>
  </si>
  <si>
    <t>0066. Poder Legislativo</t>
  </si>
  <si>
    <t>A2O.Órgano Superior de Fiscalización</t>
  </si>
  <si>
    <t>O02.Poder Legislativo</t>
  </si>
  <si>
    <t>PM. Paramunicipal</t>
  </si>
  <si>
    <t>0004. Comisión de Agua Potable y Alcantarillado de Pabellón de Arteaga</t>
  </si>
  <si>
    <t>SPM.Paramunicipales</t>
  </si>
  <si>
    <t>0005. Comisión de Agua Potable, Alcantarillado y Saneamiento del Municipio de Jesús María</t>
  </si>
  <si>
    <t>0037. Instituto Municipal Aguascalentense para la Cultura</t>
  </si>
  <si>
    <t>0038. Instituto Municipal de la Juventud de Aguascalientes</t>
  </si>
  <si>
    <t>0039. Instituto Municipal de la Mujer de Aguascalientes</t>
  </si>
  <si>
    <t>0041. Instituto Municipal de Planeación de Aguascalientes</t>
  </si>
  <si>
    <t>0057. Organismo Operador de Agua del Municipio de San Francisco de los Romo</t>
  </si>
  <si>
    <t>0059. Organismo Operador de Agua Potable, Alcantarillado y Saneamiento de Rincón de Romos</t>
  </si>
  <si>
    <t>0060. Organismo Operador de Servicios de Agua de Calvillo</t>
  </si>
  <si>
    <t>0091. Modelo Integral de Aguas de Aguascalientes</t>
  </si>
  <si>
    <t>Total general</t>
  </si>
  <si>
    <t>Variables</t>
  </si>
  <si>
    <t>Comparativo Nacional</t>
  </si>
  <si>
    <t>Eje</t>
  </si>
  <si>
    <r>
      <t>Prevenir</t>
    </r>
    <r>
      <rPr>
        <sz val="11"/>
        <color rgb="FF3B3838"/>
        <rFont val="Avenir Black"/>
        <family val="2"/>
      </rPr>
      <t xml:space="preserve"> </t>
    </r>
    <r>
      <rPr>
        <sz val="24"/>
        <color rgb="FFFFFFFF"/>
        <rFont val="Avenir Medium"/>
        <family val="2"/>
      </rPr>
      <t>los actos de corrupción</t>
    </r>
    <r>
      <rPr>
        <sz val="24"/>
        <color rgb="FFFFFFFF"/>
        <rFont val="Avenir Black"/>
        <family val="2"/>
      </rPr>
      <t xml:space="preserve"> </t>
    </r>
  </si>
  <si>
    <r>
      <t xml:space="preserve">Indicador 1 </t>
    </r>
    <r>
      <rPr>
        <i/>
        <sz val="12"/>
        <color rgb="FF3B3838"/>
        <rFont val="Avenir Light"/>
        <family val="2"/>
      </rPr>
      <t>T</t>
    </r>
  </si>
  <si>
    <t>Tasa de denuncias presentadas por faltas administrativas por cada mil servidores públicos</t>
  </si>
  <si>
    <t>Número de denuncias recibidas por incumplimiento de las obligaciones de los servidores públicos de las dependencias y entidades de la administración pública estatal y municipal; así como el de las comisiones de derechos humanos y de los órganos garantes en materia de transparencia, por entidad federativa</t>
  </si>
  <si>
    <t>Número de personal de las dependencias y entidades de la Administración Pública Estatal y Municipal; así como el de las comisiones de derechos Humanos y de los órganos garantes en materia de transparencia, por entidad federativa</t>
  </si>
  <si>
    <t>Descendente</t>
  </si>
  <si>
    <t xml:space="preserve">Frecuencia 
de medición </t>
  </si>
  <si>
    <t>Unidad de Medida</t>
  </si>
  <si>
    <t xml:space="preserve">Tasa </t>
  </si>
  <si>
    <t>Periodicidad</t>
  </si>
  <si>
    <t>INEGI: Censo Nacional de Gobiernos Estatales.</t>
  </si>
  <si>
    <t>Anual (enero-diciembre)</t>
  </si>
  <si>
    <t>INEGI: Censo Nacional de Gobiernos Municipales y Demarcaciones Territoriales de la Ciudad de México.</t>
  </si>
  <si>
    <t>Bienal (enero-diciembre)</t>
  </si>
  <si>
    <t>INEGI: Censo Nacional de Derechos Humanos Estatal.</t>
  </si>
  <si>
    <t>INEGI: Censo Nacional de Transparencia, Acceso a la Información Pública y Protección de Datos Personales Estatal.</t>
  </si>
  <si>
    <t>T</t>
  </si>
  <si>
    <t>Entidad Federativa</t>
  </si>
  <si>
    <r>
      <t>2021</t>
    </r>
    <r>
      <rPr>
        <vertAlign val="superscript"/>
        <sz val="10"/>
        <color rgb="FFFFFFFF"/>
        <rFont val="Avenir Medium"/>
        <family val="2"/>
      </rPr>
      <t>/1</t>
    </r>
  </si>
  <si>
    <t>Aguascalientes</t>
  </si>
  <si>
    <t>Baja California</t>
  </si>
  <si>
    <t>Baja California Sur</t>
  </si>
  <si>
    <t>Campeche</t>
  </si>
  <si>
    <t>Chiapas</t>
  </si>
  <si>
    <t>Chihuahua</t>
  </si>
  <si>
    <t>Ciudad de México</t>
  </si>
  <si>
    <t>Coahuila</t>
  </si>
  <si>
    <t>Colima</t>
  </si>
  <si>
    <t>Durango</t>
  </si>
  <si>
    <t>Estado de México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</si>
  <si>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</si>
  <si>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</si>
  <si>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</si>
  <si>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</si>
  <si>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</si>
  <si>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</si>
  <si>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</si>
  <si>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</si>
  <si>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</si>
  <si>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</si>
  <si>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</si>
  <si>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</si>
  <si>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</si>
  <si>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</si>
  <si>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</si>
  <si>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</si>
  <si>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</si>
  <si>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</si>
  <si>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</si>
  <si>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</si>
  <si>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</si>
  <si>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r>
      <t>Detectar</t>
    </r>
    <r>
      <rPr>
        <sz val="11"/>
        <color rgb="FF3B3838"/>
        <rFont val="Avenir Black"/>
        <family val="2"/>
      </rPr>
      <t xml:space="preserve"> </t>
    </r>
    <r>
      <rPr>
        <sz val="18"/>
        <color rgb="FFFFFFFF"/>
        <rFont val="Avenir Medium"/>
      </rPr>
      <t>las desviaciones a las normas u objetivos institucionales</t>
    </r>
  </si>
  <si>
    <r>
      <t xml:space="preserve">Indicador 1 </t>
    </r>
    <r>
      <rPr>
        <i/>
        <sz val="12"/>
        <color rgb="FF3B3838"/>
        <rFont val="Avenir Light"/>
        <family val="2"/>
      </rPr>
      <t>P</t>
    </r>
  </si>
  <si>
    <t>Proporción de investigaciones iniciadas por la presunta responsabilidad de faltas administrativas cometidas por los servidores públicos con origen en denuncias, entre las investigaciones iniciadas con origen: por oficio; derivadas de auditorías practicadas por las autoridades de control interno; derivadas de las auditorías practicadas por la Auditoría Superior de la Federación y; derivadas de las auditorías practicadas por la entidad de fiscalización superior u homóloga.</t>
  </si>
  <si>
    <t>Número de investigaciones iniciadas por la presunta responsabilidad de faltas administrativas cometidas por los servidores públicos con origen en denuncias</t>
  </si>
  <si>
    <t>Número de investigaciones iniciadas por la presunta responsabilidad de faltas administrativas cometidas por los servidores públicos con origen: 1) por oficio; 2) derivadas de auditorías practicadas por las autoridades de control interno; 3) derivadas de las auditorías practicadas por la Auditoría Superior de la Federación y; 4) derivadas de las auditorías practicadas por la entidad de fiscalización superior u homóloga.</t>
  </si>
  <si>
    <t>Proporción</t>
  </si>
  <si>
    <r>
      <t>2021</t>
    </r>
    <r>
      <rPr>
        <vertAlign val="superscript"/>
        <sz val="10"/>
        <color rgb="FFFFFFFF"/>
        <rFont val="Avenir Medium"/>
      </rPr>
      <t>/1</t>
    </r>
  </si>
  <si>
    <t>México</t>
  </si>
  <si>
    <t>-</t>
  </si>
  <si>
    <r>
      <t xml:space="preserve">Procesar las acusaciones por incumplir la norma y </t>
    </r>
    <r>
      <rPr>
        <b/>
        <sz val="24"/>
        <color rgb="FF3B3838"/>
        <rFont val="Avenir Black"/>
        <family val="2"/>
      </rPr>
      <t>sancionar</t>
    </r>
    <r>
      <rPr>
        <sz val="18"/>
        <color rgb="FFFFFFFF"/>
        <rFont val="Avenir Medium"/>
      </rPr>
      <t xml:space="preserve"> a los culpables</t>
    </r>
  </si>
  <si>
    <t>Promedio de los porcentajes de investigaciones relativas a hechos de corrupción y faltas administrativas, que condujeron a un castigo</t>
  </si>
  <si>
    <t>Porcentaje de sentencias condenatorias en las causas penales por los tribunales de enjuiciamiento o juzgados de juicio oral; los acuerdos reparatorios; las suspensiones condicionales del proceso y; las sentencias condenatorias definitivas en procedimiento abreviado (en delitos por hechos de corrupción) respecto a los delitos (por hechos de corrupción) registrados en las carpetas de investigación abiertas por el ministerio público</t>
  </si>
  <si>
    <t>Número de sentencias condenatorias (en delitos por hechos de corrupción) en las causas penales por los tribunales de enjuiciamiento o juzgados de juicio oral del Poder Judicial en el sistema penal acusatorio</t>
  </si>
  <si>
    <t>Número de acuerdos reparatorios (en delitos por hechos de corrupción) registrados en las determinaciones efectuadas en las causas penales por los juzgados de control o garantías del Poder Judicial en el sistema penal acusatorio</t>
  </si>
  <si>
    <t>Número de suspensiones condicionales del proceso (en delitos por hechos de corrupción) registrados en las determinaciones efectuadas en las causas penales por los juzgados de control o garantías del Poder Judicial en el sistema penal acusatorio</t>
  </si>
  <si>
    <t>A4</t>
  </si>
  <si>
    <t>Número de sentencias condenatorias definitivas en procedimiento abreviado (en delitos por hechos de corrupción) registrados en las conclusiones efectuadas en las causas penales por los juzgados de control o garantías del Poder Judicial en el sistema penal acusatorio</t>
  </si>
  <si>
    <t>A5</t>
  </si>
  <si>
    <t>Número de delitos (por hechos de corrupción) registrados en las carpetas de investigación abiertas por el ministerio público del fuero común</t>
  </si>
  <si>
    <t xml:space="preserve">Porcentaje de sanciones impuestas a servidores de las dependencias y entidades de la administración pública estatal y municipal; así como el de las comisiones de derechos humanos y de los órganos garantes en materia de transparencia, respecto a las investigaciones iniciadas por la presunta responsabilidad de faltas administrativas </t>
  </si>
  <si>
    <t>Número de sanciones impuestas a servidores de las dependencias y entidades de la administración pública estatal y municipal; así como el de las comisiones de derechos humanos y de los órganos garantes en materia de transparencia</t>
  </si>
  <si>
    <t xml:space="preserve">Número de investigaciones iniciadas por la presunta responsabilidad de faltas administrativas cometidas por los servidores públicos </t>
  </si>
  <si>
    <t>INEGI: Censo Nacional de Procuración de Justicia Estatal</t>
  </si>
  <si>
    <t>INEGI: Censo Nacional de Impartición de Justicia Estatal</t>
  </si>
  <si>
    <t>2021/1</t>
  </si>
  <si>
    <t>2021 /1</t>
  </si>
  <si>
    <r>
      <t>Controlar</t>
    </r>
    <r>
      <rPr>
        <b/>
        <sz val="24"/>
        <color rgb="FFFFFFFF"/>
        <rFont val="Avenir Medium"/>
      </rPr>
      <t xml:space="preserve"> </t>
    </r>
    <r>
      <rPr>
        <b/>
        <sz val="18"/>
        <color rgb="FFFFFFFF"/>
        <rFont val="Avenir Medium"/>
      </rPr>
      <t>los recursos públicos</t>
    </r>
  </si>
  <si>
    <t>Promedio de los porcentajes de los montos asociados a los contratos realizados por la administración pública estatal con proveedores y/o contratistas (en adquisiciones, arrendamientos y servicios; así como en obra pública y servicios relacionados con la misma) a través de concurso; así como del avance alcanzado por las entidades federativas en la implantación y operación del Presupuesto basado en Resultados y del Sistema de Evaluación del Desempeño</t>
  </si>
  <si>
    <r>
      <t xml:space="preserve">Porcentaje de contrataciones públicas realizadas </t>
    </r>
    <r>
      <rPr>
        <sz val="11"/>
        <color rgb="FF3B3838"/>
        <rFont val="Avenir Light"/>
        <family val="2"/>
      </rPr>
      <t xml:space="preserve">por la administración pública estatal </t>
    </r>
    <r>
      <rPr>
        <sz val="10"/>
        <color rgb="FF3B3838"/>
        <rFont val="Avenir Light"/>
        <family val="2"/>
      </rPr>
      <t>a través de procedimientos de: 1) licitación pública internacional; 2) licitación pública nacional; 3) licitación pública estatal, regional o local e; 4) invitación a cuando menos tres personas o invitación restringida.</t>
    </r>
  </si>
  <si>
    <t>Suma de montos asociados a los contratos realizados por la administración pública estatal con proveedores y/o contratistas (en adquisiciones, arrendamientos y servicios; así como en obra pública y servicios relacionados con la misma) a través de procedimientos de: 1) licitación pública internacional; 2) licitación pública nacional; 3) licitación pública estatal, regional o local e; 4) invitación a cuando menos tres personas o invitación restringida.</t>
  </si>
  <si>
    <t>Suma de montos asociados a los contratos realizados por la administración pública estatal con proveedores y/o contratistas (en adquisiciones, arrendamientos y servicios; así como en obra pública y servicios relacionados con la misma) a través de procedimientos de: 1) licitación pública internacional; 2) licitación pública nacional; 3) licitación pública estatal, regional o local; 4) invitación a cuando menos tres personas o invitación restringida y; 5) adjudicación directa.</t>
  </si>
  <si>
    <t>Porcentaje de avance alcanzado por las entidades federativas en la implantación y operación del Presupuesto basado en Resultados y del Sistema de Evaluación del Desempeño</t>
  </si>
  <si>
    <t>INEGI: Censo Nacional de Gobiernos Estatales</t>
  </si>
  <si>
    <t>SHCP: Informe del Avance Alcanzado por las Entidades Federativas, los Municipios y las Demarcaciones Territoriales de la Ciudad de México en la Implantación y Operación del Presupuesto Basado en Resultados y del Sistema de Evaluación del Desempeño</t>
  </si>
  <si>
    <r>
      <t xml:space="preserve">Fiscalizar </t>
    </r>
    <r>
      <rPr>
        <sz val="18"/>
        <color rgb="FFFFFFFF"/>
        <rFont val="Avenir Medium"/>
      </rPr>
      <t>los recursos públicos</t>
    </r>
  </si>
  <si>
    <t>Proporción de investigaciones iniciadas por la presunta responsabilidad de faltas administrativas cometidas por los servidores públicos derivadas de auditorías practicadas por las autoridades de control interno; derivadas de las auditorías practicadas por la Auditoría Superior de la Federación y; derivadas de las auditorías practicadas por la entidad de fiscalización superior u homóloga entre el total de auditorías aplicadas a las instituciones de la administración pública</t>
  </si>
  <si>
    <t>Número de investigaciones iniciadas por la presunta responsabilidad de faltas administrativas cometidas por los servidores públicos derivadas de auditorías practicadas por las autoridades de control interno; las derivadas de las auditorías practicadas por la Auditoría Superior de la Federación y; las derivadas de las auditorías practicadas por la entidad de fiscalización superior u homóloga.</t>
  </si>
  <si>
    <t>Número de auditorías aplicadas a las dependencias y entidades de la Administración Pública estatal y municipal; así como el de las comisiones de derechos humanos y de los órganos garantes en materia de transparencia, por entidad federativa</t>
  </si>
  <si>
    <t>Ficha técnica del indicador</t>
  </si>
  <si>
    <t xml:space="preserve">Ascendente </t>
  </si>
  <si>
    <t>Entidades Federativas</t>
  </si>
  <si>
    <r>
      <t>Prevenir</t>
    </r>
    <r>
      <rPr>
        <sz val="22"/>
        <color rgb="FF3B3838"/>
        <rFont val="Avenir Black"/>
        <family val="2"/>
      </rPr>
      <t xml:space="preserve"> </t>
    </r>
    <r>
      <rPr>
        <sz val="22"/>
        <color rgb="FFFFFFFF"/>
        <rFont val="Avenir Medium"/>
        <family val="2"/>
      </rPr>
      <t>los actos de corrupción</t>
    </r>
    <r>
      <rPr>
        <sz val="22"/>
        <color rgb="FFFFFFFF"/>
        <rFont val="Avenir Black"/>
        <family val="2"/>
      </rPr>
      <t xml:space="preserve"> </t>
    </r>
  </si>
  <si>
    <t>Tasa de denuncias presentadas por presuntas faltas administrativas por cada mil servidores públicos</t>
  </si>
  <si>
    <r>
      <t xml:space="preserve">Variable </t>
    </r>
    <r>
      <rPr>
        <i/>
        <sz val="11"/>
        <color rgb="FF3B3838"/>
        <rFont val="Avenir Light"/>
        <family val="2"/>
      </rPr>
      <t>A</t>
    </r>
  </si>
  <si>
    <t>Número de denuncias presentadas ante los OIC de los entes públicos del Estado de Aguascalientes y sus municipios por particulares, autoridades, así como las derivadas de auditorías internas y externas</t>
  </si>
  <si>
    <r>
      <t xml:space="preserve">Variable </t>
    </r>
    <r>
      <rPr>
        <i/>
        <sz val="11"/>
        <color rgb="FF3B3838"/>
        <rFont val="Avenir Light"/>
        <family val="2"/>
      </rPr>
      <t>B</t>
    </r>
  </si>
  <si>
    <t>Número de servidores públicos en los entes públicos del Estado de Aguascalientes y sus municipios</t>
  </si>
  <si>
    <t>Sentido del  indicador</t>
  </si>
  <si>
    <t xml:space="preserve">Método de  Cálculo </t>
  </si>
  <si>
    <t xml:space="preserve">Frecuencia de  medición </t>
  </si>
  <si>
    <t>Unidad de  medida</t>
  </si>
  <si>
    <t>Fuente de  Información</t>
  </si>
  <si>
    <t>Anual (octubre-septiembre)</t>
  </si>
  <si>
    <t>Resultados por variables e instituciones</t>
  </si>
  <si>
    <t>A. Número de denuncias presentadas ante los OIC de los entes públicos del Estado de Aguascalientes y sus municipios por particulares, autoridades, así como las derivadas de auditorías internas y externas</t>
  </si>
  <si>
    <t xml:space="preserve">B. Número de servidores públicos en los entes públicos del Estado de Aguascalientes y sus municipios
</t>
  </si>
  <si>
    <t>Etiquetas de fila</t>
  </si>
  <si>
    <r>
      <t>Detectar</t>
    </r>
    <r>
      <rPr>
        <sz val="18"/>
        <color rgb="FF3B3838"/>
        <rFont val="Avenir Black"/>
        <family val="2"/>
      </rPr>
      <t xml:space="preserve"> </t>
    </r>
    <r>
      <rPr>
        <sz val="18"/>
        <color rgb="FFFFFFFF"/>
        <rFont val="Avenir Medium"/>
        <family val="2"/>
      </rPr>
      <t>las desviaciones a las normas u objetivos institucionales</t>
    </r>
  </si>
  <si>
    <t>Indicador 1 P</t>
  </si>
  <si>
    <t>Proporción de denuncias presentadas ante el OIC por particulares entre: las presentadas por autoridades; las derivadas de auditorías internas del OIC y; las derivadas de auditorías externas</t>
  </si>
  <si>
    <t>Número de denuncias presentadas ante el OIC por particulares, por presuntas faltas administrativas</t>
  </si>
  <si>
    <t>Número de denuncias presentadas ante el OIC por autoridades; las derivadas de auditorías internas del OIC y; las derivadas de auditorías externas, por presuntas faltas administrativas</t>
  </si>
  <si>
    <t xml:space="preserve">Proporción </t>
  </si>
  <si>
    <t>A. Número de denuncias presentadas ante el OIC por particulares, por presuntas faltas administrativas</t>
  </si>
  <si>
    <t>B. Número de denuncias presentadas ante el OIC por autoridades; las derivadas de auditorías internas del OIC y; las derivadas de auditorías externas, por presuntas faltas administrativas</t>
  </si>
  <si>
    <t>Ente Público</t>
  </si>
  <si>
    <r>
      <rPr>
        <sz val="20"/>
        <color theme="0"/>
        <rFont val="Avenir Medium"/>
        <family val="2"/>
      </rPr>
      <t xml:space="preserve">Procesar las acusaciones por incumplir la norma y </t>
    </r>
    <r>
      <rPr>
        <sz val="20"/>
        <color rgb="FF3B3838"/>
        <rFont val="Avenir Black"/>
        <family val="2"/>
      </rPr>
      <t>sancionar</t>
    </r>
    <r>
      <rPr>
        <sz val="20"/>
        <color theme="0"/>
        <rFont val="Avenir Medium"/>
        <family val="2"/>
      </rPr>
      <t xml:space="preserve"> a los culpables</t>
    </r>
  </si>
  <si>
    <r>
      <t xml:space="preserve">Variable </t>
    </r>
    <r>
      <rPr>
        <i/>
        <sz val="10"/>
        <color rgb="FF3B3838"/>
        <rFont val="Avenir Black"/>
        <family val="2"/>
      </rPr>
      <t>A</t>
    </r>
  </si>
  <si>
    <t>Porcentaje de sentencias relativas a hechos de corrupción emitidas; acuerdos reparatorios aprobados; suspensiones condicionales aprobadas; procedimientos abreviados autorizados respecto a las carpetas de investigación por presuntos delitos por hechos de corrupción iniciadas</t>
  </si>
  <si>
    <t>Número de sentencias relativas a hechos de corrupción emitidas en el período de referencia</t>
  </si>
  <si>
    <t>Número de acuerdos reparatorios aprobados en el período de referencia</t>
  </si>
  <si>
    <t>Número de suspensiones condicionales aprobadas en el período de referencia.</t>
  </si>
  <si>
    <t>Número de procedimientos abreviados que fueron autorizados en el período de referencia</t>
  </si>
  <si>
    <t>Número de carpetas de investigación por presuntos delitos por hechos de corrupción iniciadas en el período de referencia</t>
  </si>
  <si>
    <t>Variable B</t>
  </si>
  <si>
    <t>Porcentaje de sanciones firmes respecto a investigaciones iniciadas por los OIC por la presunta responsabilidad de faltas administrativas</t>
  </si>
  <si>
    <t>Número de procedimientos de responsabilidad administrativa que concluyeron con una sanción firme</t>
  </si>
  <si>
    <r>
      <t>Número de investigaciones iniciadas por los OIC</t>
    </r>
    <r>
      <rPr>
        <sz val="12"/>
        <color rgb="FF3B3838"/>
        <rFont val="Avenir Light"/>
        <family val="2"/>
      </rPr>
      <t xml:space="preserve"> </t>
    </r>
    <r>
      <rPr>
        <sz val="10"/>
        <color rgb="FF3B3838"/>
        <rFont val="Avenir Light"/>
        <family val="2"/>
      </rPr>
      <t>en el período de referencia por la presunta responsabilidad de faltas administrativas</t>
    </r>
  </si>
  <si>
    <t>A1. Número de sentencias relativas a hechos de corrupción emitidas en el período de referencia</t>
  </si>
  <si>
    <t>A2. Número de acuerdos reparatorios aprobados en el período de referencia</t>
  </si>
  <si>
    <t>A3. Número de suspensiones condicionales aprobadas en el período de referencia.</t>
  </si>
  <si>
    <t>A4. Número de procedimientos abreviados que fueron autorizados en el período de referencia</t>
  </si>
  <si>
    <t>A5. Número de carpetas de investigación por presuntos delitos por hechos de corrupción iniciadas en el período de referencia</t>
  </si>
  <si>
    <t>B1. Número de procedimientos de responsabilidad administrativa que concluyeron con una sanción firme</t>
  </si>
  <si>
    <t>B2. Número de investigaciones iniciadas por los OIC en el período de referencia por la presunta responsabilidad de faltas administrativas</t>
  </si>
  <si>
    <t xml:space="preserve">A. Porcentaje de sentencias relativas a hechos de corrupción emitidas; acuerdos reparatorios aprobados; suspensiones condicionales aprobadas; procedimientos abreviados autorizados respecto a las carpetas de investigación por presuntos delitos por hechos de corrupción iniciadas </t>
  </si>
  <si>
    <t>B. Porcentaje de sanciones firmes respecto a investigaciones iniciadas por los OIC por la presunta responsabilidad de faltas administrativas</t>
  </si>
  <si>
    <t>Fiscalía Especializada en Combate a la Corrupción</t>
  </si>
  <si>
    <r>
      <t>Controlar</t>
    </r>
    <r>
      <rPr>
        <sz val="20"/>
        <color theme="0"/>
        <rFont val="Avenir Medium"/>
        <family val="2"/>
      </rPr>
      <t xml:space="preserve"> los recursos públicos</t>
    </r>
  </si>
  <si>
    <t>Promedio de los porcentajes del monto (con impuestos incluidos) de contratos asignados mediante licitaciones e invitaciones restringidas en la administración pública estatal y municipal centralizada; así como de las instancias técnicas de evaluación del gasto público, que emitieron recomendaciones al desempeño</t>
  </si>
  <si>
    <t>Porcentaje del monto (con impuestos incluidos) de contratos asignados mediante licitación e invitación restringida</t>
  </si>
  <si>
    <t>Suma de los montos (con impuestos incluidos) de contratos asignados mediante licitación e invitación restringida</t>
  </si>
  <si>
    <t>Suma de los montos (con impuestos incluidos) de contratos asignados mediante licitación e invitación restringida así como por adjudicación directa</t>
  </si>
  <si>
    <t>Porcentaje de instancias técnicas de evaluación del gasto público que emitieron recomendaciones al desempeño, correspondientes a la administración pública estatal y municipal</t>
  </si>
  <si>
    <t xml:space="preserve">Número de instancias técnicas de evaluación del gasto público que emitieron recomendaciones al desempeño </t>
  </si>
  <si>
    <t xml:space="preserve">Promedio </t>
  </si>
  <si>
    <t>A1. Suma de los montos (con impuestos incluidos) de contratos asignados mediante licitación e invitación restringida</t>
  </si>
  <si>
    <t>A2. Suma de los montos (con impuestos incluidos) de contratos asignados mediante licitación e invitación restringida así como por adjudicación directa</t>
  </si>
  <si>
    <t>B1. Número de instancias técnicas de evaluación del gasto público que emitieron recomendaciones al desempeño</t>
  </si>
  <si>
    <t>A. Porcentaje del monto (con impuestos incluidos) de contratos asignados mediante licitación e invitación restringida</t>
  </si>
  <si>
    <t>B. Porcentaje de instancias técnicas de evaluación del gasto público que emitieron recomendaciones al desempeño, correspondientes a la administración pública estatal y municipal</t>
  </si>
  <si>
    <t>P. Promedio de los porcentajes</t>
  </si>
  <si>
    <r>
      <t>Fiscalizar</t>
    </r>
    <r>
      <rPr>
        <sz val="20"/>
        <color theme="0"/>
        <rFont val="Avenir Medium"/>
        <family val="2"/>
      </rPr>
      <t xml:space="preserve"> los recursos públicos</t>
    </r>
  </si>
  <si>
    <t>Proporción entre el número de investigaciones iniciadas por la presunta responsabilidad de faltas administrativas que se desprenden de una auditoría interna o externa, así como aquellas iniciadas por el OSFAGS; entre los informes de auditoría entregados por los OIC y el número de auditorías practicadas por el OSFAGS</t>
  </si>
  <si>
    <t>Suma del número de investigaciones iniciadas por faltas administrativas que se desprenden de una auditoría interna de los OIC; el número de investigaciones iniciadas por los OIC por faltas administrativas que se desprenden de una auditoría externa y; número de investigaciones iniciadas por el OSFAGS en el período de referencia por faltas administrativas que se desprenden de una auditoría del OSFAGS</t>
  </si>
  <si>
    <t>Suma del número de informes de auditoría entregados por los OIC y el número de auditorías practicadas por el OSFAGS en la revisión de la cuenta pública entregada en el periodo de referencia</t>
  </si>
  <si>
    <t>A. Suma del número de investigaciones iniciadas por faltas administrativas que se desprenden de una auditoría interna de los OIC; el número de investigaciones iniciadas por los OIC por faltas administrativas que se desprenden de una auditoría externa y; número de investigaciones iniciadas por el OSFAGS en el período de referencia por faltas administrativas que se desprenden de una auditoría del OSFAGS</t>
  </si>
  <si>
    <t>B. Suma del número de informes de auditoría entregados por los OIC y el número de auditorías practicadas por el OSFAGS en la revisión de la cuenta pública entregada en el periodo de referencia</t>
  </si>
  <si>
    <t>2024</t>
  </si>
  <si>
    <t>Órgano Superior de Fiscalización del Estado</t>
  </si>
  <si>
    <t>Directorio</t>
  </si>
  <si>
    <t>Introducción</t>
  </si>
  <si>
    <t>Realización</t>
  </si>
  <si>
    <t>Advertencia</t>
  </si>
  <si>
    <r>
      <rPr>
        <sz val="9"/>
        <color rgb="FF292C3C"/>
        <rFont val="Avenir Black"/>
        <family val="2"/>
      </rPr>
      <t>Brenda Ileana Macías de la Cruz</t>
    </r>
    <r>
      <rPr>
        <sz val="9"/>
        <color rgb="FF292C3C"/>
        <rFont val="Avenir Medium"/>
        <family val="2"/>
      </rPr>
      <t xml:space="preserve">
</t>
    </r>
    <r>
      <rPr>
        <sz val="9"/>
        <color rgb="FF009D98"/>
        <rFont val="Avenir Medium"/>
        <family val="2"/>
      </rPr>
      <t>Secretaria Técnica</t>
    </r>
  </si>
  <si>
    <t>Julien Pariset</t>
  </si>
  <si>
    <t xml:space="preserve"> Diseño del instrumento de recolección</t>
  </si>
  <si>
    <t>Los cálculos de los indicadores de 2023 pueden diferir con los publicados en el Censo de gobierno 2022-2023, en razón de que para su integración, se consideran solamente a los entes públicos activos, eliminando aquellos que fueron extintos, e incluyendo aquellos de nueva creación.</t>
  </si>
  <si>
    <r>
      <t xml:space="preserve">
</t>
    </r>
    <r>
      <rPr>
        <sz val="9"/>
        <color rgb="FF292C3C"/>
        <rFont val="Avenir Black"/>
        <family val="2"/>
      </rPr>
      <t>Julien Pariset</t>
    </r>
  </si>
  <si>
    <t>Director General de Vinculación y Políticas Públicas</t>
  </si>
  <si>
    <r>
      <t xml:space="preserve">
</t>
    </r>
    <r>
      <rPr>
        <sz val="9"/>
        <color rgb="FF009D98"/>
        <rFont val="Avenir Medium"/>
        <family val="2"/>
      </rPr>
      <t>Enlace de Vinculación</t>
    </r>
  </si>
  <si>
    <t>Nancy Jannet Chavero Navarro</t>
  </si>
  <si>
    <t>Configuración del Sistema de Evaluación y Seguimiento de la Política Estatal Anticorrupción (SES-PEA)</t>
  </si>
  <si>
    <t>Importante</t>
  </si>
  <si>
    <t>Ricardo Rivera García</t>
  </si>
  <si>
    <t>En el corte de 2023, por error, se consideró extinto el 0015. Fideicomisos de Inversión y Administración para el Desarrollo Económico del Estado. Para la edición del Censo de gobierno 2024, se rectifica reubicando a este ente público entre los activos</t>
  </si>
  <si>
    <t>Jefe del Departamento de Políticas
Públicas</t>
  </si>
  <si>
    <r>
      <rPr>
        <sz val="9"/>
        <color rgb="FF009D98"/>
        <rFont val="Avenir Medium"/>
        <family val="2"/>
      </rPr>
      <t>Enlaces de Políticas Públicas</t>
    </r>
    <r>
      <rPr>
        <sz val="9"/>
        <color rgb="FF292C3C"/>
        <rFont val="Avenir Medium"/>
        <family val="2"/>
      </rPr>
      <t xml:space="preserve">
</t>
    </r>
  </si>
  <si>
    <r>
      <rPr>
        <sz val="9"/>
        <color rgb="FF292C3C"/>
        <rFont val="Avenir Black"/>
        <family val="2"/>
      </rPr>
      <t>Helena Zapata Macías</t>
    </r>
    <r>
      <rPr>
        <sz val="9"/>
        <color rgb="FF292C3C"/>
        <rFont val="Avenir Medium"/>
        <family val="2"/>
      </rPr>
      <t xml:space="preserve">
</t>
    </r>
  </si>
  <si>
    <t>Zaira Ortega Ibarra</t>
  </si>
  <si>
    <t>Para este corte 2024, fueron creados tres entes públicos:</t>
  </si>
  <si>
    <t>0089. Tribunal de Justicia Administrativa del Estado de Aguascalientes;
0090. Instituto de Atención Integral de Enfermedades Renales del Estado de Aguascalientes; y
0091. Modelo Integral de Aguas de Aguascalientes.</t>
  </si>
  <si>
    <t>Ricardo Rivera</t>
  </si>
  <si>
    <t xml:space="preserve"> Gestión de datos</t>
  </si>
  <si>
    <t>Eduardo de Jesús Araujo Cárdenas</t>
  </si>
  <si>
    <t>Jefe del Departamento de Riesgos y Denuncias</t>
  </si>
  <si>
    <t>Julien Pariset
Ricardo Rivera</t>
  </si>
  <si>
    <t>Capacitación a Usuarios Informantes</t>
  </si>
  <si>
    <r>
      <rPr>
        <sz val="9"/>
        <color rgb="FF009D98"/>
        <rFont val="Avenir Medium"/>
        <family val="2"/>
      </rPr>
      <t>Enlaces de Riesgos y Denuncias</t>
    </r>
    <r>
      <rPr>
        <sz val="9"/>
        <color rgb="FF292C3C"/>
        <rFont val="Avenir Medium"/>
        <family val="2"/>
      </rPr>
      <t xml:space="preserve">
</t>
    </r>
  </si>
  <si>
    <t>Luis Ángel Medina Ventura</t>
  </si>
  <si>
    <t xml:space="preserve"> Procesamiento y análisis de datos</t>
  </si>
  <si>
    <t>Asimismo, se consideran extintos dos entes públicos:</t>
  </si>
  <si>
    <t>0003. Comisión Ciudadana de Agua Potable y Alcantarillado del Municipio de Aguascalientes; y
0006. Comisión de Agua Potable, Alcantarillado y Saneamiento del Municipio de Tepezalá.</t>
  </si>
  <si>
    <r>
      <rPr>
        <sz val="9"/>
        <color rgb="FF009D98"/>
        <rFont val="Avenir Medium"/>
        <family val="2"/>
      </rPr>
      <t>Enlaces de Comunicación y Difusión</t>
    </r>
    <r>
      <rPr>
        <sz val="9"/>
        <color rgb="FF292C3C"/>
        <rFont val="Avenir Medium"/>
        <family val="2"/>
      </rPr>
      <t xml:space="preserve">
</t>
    </r>
  </si>
  <si>
    <r>
      <rPr>
        <sz val="9"/>
        <color rgb="FF292C3C"/>
        <rFont val="Avenir Black"/>
        <family val="2"/>
      </rPr>
      <t>Gerzzaín Argenis Martínez Lara</t>
    </r>
    <r>
      <rPr>
        <sz val="9"/>
        <color rgb="FF292C3C"/>
        <rFont val="Avenir Medium"/>
        <family val="2"/>
      </rPr>
      <t xml:space="preserve">
</t>
    </r>
  </si>
  <si>
    <t>Elaboración del Formato O00</t>
  </si>
  <si>
    <t>Ismael Jair García Reyes</t>
  </si>
  <si>
    <t>Helena Zapata</t>
  </si>
  <si>
    <t>Secretaría Ejecutiva del Sistema Estatal</t>
  </si>
  <si>
    <t>Zaira Ortega</t>
  </si>
  <si>
    <t>Anticorrupción de Aguascalientes</t>
  </si>
  <si>
    <t>Eduardo Araujo</t>
  </si>
  <si>
    <t>Domicilio:</t>
  </si>
  <si>
    <t>Av. Las Américas 1622, Piso 4, CP</t>
  </si>
  <si>
    <t>Ángel Medina</t>
  </si>
  <si>
    <t>Sobre la SESEA</t>
  </si>
  <si>
    <t>20235, Aguascalientes, Ags.,</t>
  </si>
  <si>
    <t>Calidad de los datos</t>
  </si>
  <si>
    <t>La Secretaría Ejecutiva del Sistema Estatal Anticorrupción es un organismo público descentralizado, no sectorizado, del Poder Ejecutivo del Estado de Aguascalientes, con personalidad jurídica y patrimonio propio, con autonomía técnica y de gestión, conforme lo establece el artículo 24 de la Ley del Sistema Estatal Anticorrupción de Aguascalientes.</t>
  </si>
  <si>
    <t>Teléfono:</t>
  </si>
  <si>
    <t>(449) 506-9400</t>
  </si>
  <si>
    <t>Correos:</t>
  </si>
  <si>
    <t>recepcion@seaaguascalientes.org</t>
  </si>
  <si>
    <t>dgpoliticas@seaaguascalientes.org</t>
  </si>
  <si>
    <t>Oscar A. Sánchez R.</t>
  </si>
  <si>
    <t>Páginas</t>
  </si>
  <si>
    <t>https://www.seaaguascalientes.org/</t>
  </si>
  <si>
    <t>web:</t>
  </si>
  <si>
    <t>https://www.seaaguascalientes.org/publicaciones/index.html</t>
  </si>
  <si>
    <t>Gerzzaín Martínez</t>
  </si>
  <si>
    <t xml:space="preserve"> Diseño gráfico</t>
  </si>
  <si>
    <t>Secretaría Ejecutiva del Sistema Estatal Anticorrupción de Aguascalientes</t>
  </si>
  <si>
    <t>En México, la creación del Sistema Nacional Anticorrupción significó que, a pesar de tener múltiples instituciones con tareas de combate a la corrupción, estas no funcionaban de manera coordinada. Por lo tanto, el objetivo del Sistema Nacional Anticorrupción consiste en establecer principios, bases generales, políticas públicas y procedimientos para la coordinación entre las autoridades de todos los órdenes de gobierno en la prevención, detección y sanción de faltas administrativas y hechos de corrupción.
Este documento, presenta el resultado de los tres indicadores que miden el objetivo central de la Política Estatal Anticorrupción (PEA), seguido por diez indicadores que miden el desempeño de los ejes de dicho instrumento.
A este nivel fueron diseñados dos indicadores por cada uno de los cinco ejes de la PEA. Cada pareja de indicadores consta de uno que emplea datos nacionales (INEGI y la Secretaría de Hacienda y Crédito Público) y cubre la función de ubicar al Estado de Aguascalientes en el contexto de las entidades federativas; el segundo indicador de cada par, sigue la lógica de las variables nacionales pero, basándose en los datos gestionados por la Secretaría Ejecutiva del Sistema Estatal Anticorrupción mediante los censos de gobierno que cada año coordina, expone un comparativo entre los entes públicos locales por cada eje.
Este diseño permite retroalimentar mejor a cada institución pública para que adopte las medidas necesarias para mejorar el resultado de su indicador local, y de esta manera contribuya a mejorar el desempeño de Aguascalientes en el indicador nacional. Ello resultado de que los censos de gobierno coordinados por la Secretaría Ejecutiva del Sistema Estatal Anticorrupción (SESEA), comprenden en su mayoría, datos correspondientes al período comprendido entre el 1 de octubre del año previo, al 30 de septiembre del año del ejercicio censal. Lo que permite no sólo que la información sea contemporánea de la presentada en los informes del Poder Ejecutivo y las administraciones municipales, sino que permite a la SESEA reportar de manera oportuna al Comité Coordinador Local, anticipándose a los entregables de INEGI y la Secretaría de Hacienda.</t>
  </si>
  <si>
    <t>Última actualización: 7 de noviembre de 2024.</t>
  </si>
  <si>
    <t>Porcentaje de recomendaciones no vinculantes recibidas por los entes públicos del Estado de Aguascalientes y sus municipios con avance total de cumplimiento</t>
  </si>
  <si>
    <t>Número de recomendaciones no vinculantes recibidas por los entes públicos con avance total de cumplimiento.</t>
  </si>
  <si>
    <t>Número de recomendaciones no vinculantes recibidas por los entes públicos.</t>
  </si>
  <si>
    <t>Promedio de integrantes del Comité Coordinador del Sistema Estatal Anticorrupción interconectados al Sistema de Información de Evolución Patrimonial, Declaración de Intereses y Constancia de Presentación de Declaración Fiscal (S1); al Sistema de Información de los Servidores Públicos que intervengan en Procedimientos de Contrataciones Públicas (S2); y al Sistema de Información Estatal de Servidores Públicos y Particulares Sancionados (S3)</t>
  </si>
  <si>
    <t>Número de formatos que los entes públicos y el Comité de Participación Ciudadana respondieron para evaluar la Política Estatal Anticorrupción a través del Sistema de Evaluación y Seguimiento (SES-PEA)</t>
  </si>
  <si>
    <t>Número de formatos que los entes públicos y el Comité de Participación Ciudadana debían responder para evaluar la Política Estatal Anticorrupción a través del Sistema de Evaluación y Seguimiento (SES-PEA)</t>
  </si>
  <si>
    <t>Informe Anual del Comité Coordinador del Sistema Estatal Anticorrupción de Aguascalientes</t>
  </si>
  <si>
    <t>(enero-diciembre)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</si>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</sst>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0000"/>
    <numFmt numFmtId="165" formatCode="#,##0.0"/>
    <numFmt numFmtId="166" formatCode="0.0"/>
  </numFmts>
  <fonts count="81" x14ac:knownFonts="1">
    <font>
      <sz val="11"/>
      <color theme="1"/>
      <name val="Calibri"/>
      <family val="2"/>
      <scheme val="minor"/>
    </font>
    <font>
      <sz val="8"/>
      <color theme="1"/>
      <name val="Avenir Medium"/>
    </font>
    <font>
      <sz val="8"/>
      <color theme="0"/>
      <name val="Avenir Medium"/>
    </font>
    <font>
      <sz val="11"/>
      <color theme="1"/>
      <name val="Avenir Medium"/>
    </font>
    <font>
      <sz val="11"/>
      <color rgb="FFFFFFFF"/>
      <name val="Avenir Medium"/>
    </font>
    <font>
      <sz val="11"/>
      <color rgb="FF3B3838"/>
      <name val="Avenir Light"/>
      <family val="2"/>
    </font>
    <font>
      <b/>
      <sz val="16"/>
      <color theme="1"/>
      <name val="Avenir Medium"/>
    </font>
    <font>
      <sz val="36"/>
      <color rgb="FFFFFFFF"/>
      <name val="Bebas Neue"/>
      <family val="2"/>
    </font>
    <font>
      <sz val="12"/>
      <color rgb="FF3B3838"/>
      <name val="Avenir Light"/>
      <family val="2"/>
    </font>
    <font>
      <i/>
      <sz val="12"/>
      <color rgb="FF3B3838"/>
      <name val="Avenir Light"/>
      <family val="2"/>
    </font>
    <font>
      <sz val="10"/>
      <color rgb="FF3B3838"/>
      <name val="Avenir Light"/>
      <family val="2"/>
    </font>
    <font>
      <i/>
      <sz val="10"/>
      <color rgb="FF3B3838"/>
      <name val="Avenir Light"/>
      <family val="2"/>
    </font>
    <font>
      <b/>
      <sz val="14"/>
      <color rgb="FF3B3838"/>
      <name val="Avenir Black"/>
      <family val="2"/>
    </font>
    <font>
      <b/>
      <sz val="10"/>
      <color rgb="FF3B3838"/>
      <name val="Avenir Light"/>
      <family val="2"/>
    </font>
    <font>
      <sz val="9"/>
      <color rgb="FF3B3838"/>
      <name val="Avenir Light"/>
      <family val="2"/>
    </font>
    <font>
      <b/>
      <sz val="11"/>
      <color theme="1"/>
      <name val="Calibri"/>
      <family val="2"/>
      <scheme val="minor"/>
    </font>
    <font>
      <sz val="11"/>
      <color theme="0"/>
      <name val="Avenir Medium"/>
    </font>
    <font>
      <b/>
      <sz val="11"/>
      <color theme="0"/>
      <name val="Avenir Medium"/>
    </font>
    <font>
      <b/>
      <sz val="11"/>
      <color theme="1"/>
      <name val="Avenir Medium"/>
    </font>
    <font>
      <sz val="11"/>
      <color theme="1"/>
      <name val="Calibri"/>
      <family val="2"/>
      <scheme val="minor"/>
    </font>
    <font>
      <sz val="16"/>
      <color rgb="FFFFFFFF"/>
      <name val="Avenir Medium"/>
      <family val="2"/>
    </font>
    <font>
      <b/>
      <sz val="24"/>
      <color rgb="FF3B3838"/>
      <name val="Avenir Black"/>
      <family val="2"/>
    </font>
    <font>
      <sz val="11"/>
      <color rgb="FF3B3838"/>
      <name val="Avenir Black"/>
      <family val="2"/>
    </font>
    <font>
      <sz val="24"/>
      <color rgb="FFFFFFFF"/>
      <name val="Avenir Medium"/>
      <family val="2"/>
    </font>
    <font>
      <sz val="24"/>
      <color rgb="FFFFFFFF"/>
      <name val="Avenir Black"/>
      <family val="2"/>
    </font>
    <font>
      <sz val="36"/>
      <color rgb="FFFFFFFF"/>
      <name val="Arial"/>
      <family val="2"/>
    </font>
    <font>
      <sz val="8"/>
      <color rgb="FF3B3838"/>
      <name val="Avenir Light"/>
      <family val="2"/>
    </font>
    <font>
      <sz val="10"/>
      <color rgb="FFFFFFFF"/>
      <name val="Avenir Medium"/>
      <family val="2"/>
    </font>
    <font>
      <vertAlign val="superscript"/>
      <sz val="10"/>
      <color rgb="FFFFFFFF"/>
      <name val="Avenir Medium"/>
      <family val="2"/>
    </font>
    <font>
      <sz val="10"/>
      <color rgb="FF000000"/>
      <name val="Avenir Medium"/>
      <family val="2"/>
    </font>
    <font>
      <b/>
      <sz val="8"/>
      <color rgb="FF000000"/>
      <name val="Avenir Medium"/>
      <family val="2"/>
    </font>
    <font>
      <sz val="18"/>
      <color rgb="FFFFFFFF"/>
      <name val="Avenir Medium"/>
    </font>
    <font>
      <i/>
      <sz val="11"/>
      <color rgb="FFFFFFFF"/>
      <name val="Avenir Medium"/>
    </font>
    <font>
      <vertAlign val="superscript"/>
      <sz val="10"/>
      <color rgb="FFFFFFFF"/>
      <name val="Avenir Medium"/>
    </font>
    <font>
      <sz val="10"/>
      <color rgb="FF000000"/>
      <name val="Avenir Medium"/>
    </font>
    <font>
      <b/>
      <sz val="10"/>
      <color rgb="FF000000"/>
      <name val="Avenir Medium"/>
    </font>
    <font>
      <sz val="10"/>
      <color theme="1"/>
      <name val="Avenir Medium"/>
    </font>
    <font>
      <sz val="12"/>
      <color rgb="FFFFFFFF"/>
      <name val="Avenir Medium"/>
    </font>
    <font>
      <sz val="12"/>
      <color rgb="FF3B3838"/>
      <name val="Avenir Medium"/>
    </font>
    <font>
      <b/>
      <sz val="12"/>
      <color rgb="FF3B3838"/>
      <name val="Avenir Medium"/>
    </font>
    <font>
      <b/>
      <sz val="24"/>
      <color rgb="FF3B3838"/>
      <name val="Avenir Medium"/>
    </font>
    <font>
      <b/>
      <sz val="24"/>
      <color rgb="FFFFFFFF"/>
      <name val="Avenir Medium"/>
    </font>
    <font>
      <b/>
      <sz val="18"/>
      <color rgb="FFFFFFFF"/>
      <name val="Avenir Medium"/>
    </font>
    <font>
      <sz val="7"/>
      <color rgb="FFFFFFFF"/>
      <name val="Avenir Medium"/>
    </font>
    <font>
      <sz val="10"/>
      <color rgb="FFFFFFFF"/>
      <name val="Avenir Medium"/>
    </font>
    <font>
      <sz val="11"/>
      <color theme="0"/>
      <name val="Avenir Medium"/>
      <family val="2"/>
    </font>
    <font>
      <b/>
      <sz val="22"/>
      <color rgb="FF3B3838"/>
      <name val="Avenir Black"/>
      <family val="2"/>
    </font>
    <font>
      <sz val="22"/>
      <color rgb="FF3B3838"/>
      <name val="Avenir Black"/>
      <family val="2"/>
    </font>
    <font>
      <sz val="22"/>
      <color rgb="FFFFFFFF"/>
      <name val="Avenir Medium"/>
      <family val="2"/>
    </font>
    <font>
      <sz val="22"/>
      <color rgb="FFFFFFFF"/>
      <name val="Avenir Black"/>
      <family val="2"/>
    </font>
    <font>
      <sz val="11"/>
      <color rgb="FF009D98"/>
      <name val="Avenir Medium"/>
      <family val="2"/>
    </font>
    <font>
      <b/>
      <sz val="14"/>
      <color rgb="FF009D98"/>
      <name val="Avenir Medium"/>
      <family val="2"/>
    </font>
    <font>
      <sz val="11"/>
      <color rgb="FF000000"/>
      <name val="Avenir Light"/>
      <family val="2"/>
    </font>
    <font>
      <i/>
      <sz val="11"/>
      <color rgb="FF3B3838"/>
      <name val="Avenir Light"/>
      <family val="2"/>
    </font>
    <font>
      <sz val="11"/>
      <color rgb="FF134D4B"/>
      <name val="Avenir Black"/>
      <family val="2"/>
    </font>
    <font>
      <sz val="14"/>
      <color theme="0"/>
      <name val="Avenir Black"/>
      <family val="2"/>
    </font>
    <font>
      <sz val="10"/>
      <color theme="0"/>
      <name val="Avenir Medium"/>
    </font>
    <font>
      <sz val="10"/>
      <color rgb="FF009D98"/>
      <name val="Avenir Medium"/>
    </font>
    <font>
      <sz val="9"/>
      <color theme="0"/>
      <name val="Avenir Medium"/>
    </font>
    <font>
      <sz val="10"/>
      <color theme="1" tint="0.14996795556505021"/>
      <name val="Avenir Medium"/>
    </font>
    <font>
      <sz val="9"/>
      <color theme="1" tint="0.14996795556505021"/>
      <name val="Avenir Medium"/>
    </font>
    <font>
      <sz val="9"/>
      <color rgb="FF009D98"/>
      <name val="Avenir Medium"/>
    </font>
    <font>
      <b/>
      <sz val="18"/>
      <color rgb="FF3B3838"/>
      <name val="Avenir Black"/>
      <family val="2"/>
    </font>
    <font>
      <sz val="18"/>
      <color rgb="FF3B3838"/>
      <name val="Avenir Black"/>
      <family val="2"/>
    </font>
    <font>
      <sz val="18"/>
      <color rgb="FFFFFFFF"/>
      <name val="Avenir Medium"/>
      <family val="2"/>
    </font>
    <font>
      <sz val="20"/>
      <color rgb="FF3B3838"/>
      <name val="Avenir Black"/>
      <family val="2"/>
    </font>
    <font>
      <sz val="20"/>
      <color theme="0"/>
      <name val="Avenir Medium"/>
      <family val="2"/>
    </font>
    <font>
      <b/>
      <sz val="20"/>
      <color rgb="FF3B3838"/>
      <name val="Avenir Black"/>
      <family val="2"/>
    </font>
    <font>
      <sz val="10"/>
      <color rgb="FF3B3838"/>
      <name val="Avenir Black"/>
      <family val="2"/>
    </font>
    <font>
      <i/>
      <sz val="10"/>
      <color rgb="FF3B3838"/>
      <name val="Avenir Black"/>
      <family val="2"/>
    </font>
    <font>
      <sz val="11"/>
      <color theme="1" tint="0.14996795556505021"/>
      <name val="Avenir Medium"/>
      <family val="2"/>
    </font>
    <font>
      <sz val="10"/>
      <color rgb="FF009D98"/>
      <name val="Avenir Medium"/>
      <family val="2"/>
    </font>
    <font>
      <sz val="16"/>
      <color theme="0"/>
      <name val="Avenir Black"/>
      <family val="2"/>
    </font>
    <font>
      <sz val="9"/>
      <color rgb="FF292C3C"/>
      <name val="Avenir Medium"/>
      <family val="2"/>
    </font>
    <font>
      <sz val="9"/>
      <color rgb="FF292C3C"/>
      <name val="Avenir Black"/>
      <family val="2"/>
    </font>
    <font>
      <sz val="9"/>
      <color rgb="FF009D98"/>
      <name val="Avenir Medium"/>
      <family val="2"/>
    </font>
    <font>
      <sz val="12"/>
      <color rgb="FF292C3C"/>
      <name val="Avenir Black"/>
      <family val="2"/>
    </font>
    <font>
      <sz val="7"/>
      <color rgb="FF009D98"/>
      <name val="Avenir Medium"/>
      <family val="2"/>
    </font>
    <font>
      <sz val="10"/>
      <color rgb="FF292C3C"/>
      <name val="Avenir Black"/>
      <family val="2"/>
    </font>
    <font>
      <sz val="11"/>
      <color rgb="FF009D98"/>
      <name val="Avenir Medium"/>
    </font>
    <font>
      <sz val="11"/>
      <color theme="1" tint="0.14996795556505021"/>
      <name val="Avenir Medium"/>
    </font>
  </fonts>
  <fills count="20">
    <fill>
      <patternFill patternType="none"/>
    </fill>
    <fill>
      <patternFill patternType="gray125"/>
    </fill>
    <fill>
      <patternFill patternType="solid">
        <fgColor rgb="FF00999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C0BC"/>
        <bgColor indexed="64"/>
      </patternFill>
    </fill>
    <fill>
      <patternFill patternType="solid">
        <fgColor rgb="FFBFBFBF"/>
        <bgColor indexed="64"/>
      </patternFill>
    </fill>
    <fill>
      <patternFill patternType="solid">
        <fgColor rgb="FFEDEDED"/>
        <bgColor indexed="64"/>
      </patternFill>
    </fill>
    <fill>
      <patternFill patternType="solid">
        <fgColor theme="0" tint="-0.34998626667073579"/>
        <bgColor indexed="64"/>
      </patternFill>
    </fill>
    <fill>
      <patternFill patternType="solid">
        <fgColor rgb="FF2A2C3D"/>
        <bgColor indexed="64"/>
      </patternFill>
    </fill>
    <fill>
      <patternFill patternType="solid">
        <fgColor theme="9" tint="0.79998168889431442"/>
        <bgColor indexed="64"/>
      </patternFill>
    </fill>
    <fill>
      <patternFill patternType="solid">
        <fgColor rgb="FFE2EFDA"/>
        <bgColor indexed="64"/>
      </patternFill>
    </fill>
    <fill>
      <patternFill patternType="solid">
        <fgColor rgb="FF009D98"/>
        <bgColor indexed="64"/>
      </patternFill>
    </fill>
    <fill>
      <patternFill patternType="solid">
        <fgColor theme="2" tint="-9.9978637043366805E-2"/>
        <bgColor indexed="64"/>
      </patternFill>
    </fill>
    <fill>
      <patternFill patternType="solid">
        <fgColor rgb="FFF2F2F2"/>
        <bgColor indexed="64"/>
      </patternFill>
    </fill>
    <fill>
      <patternFill patternType="solid">
        <fgColor rgb="FF595959"/>
        <bgColor indexed="64"/>
      </patternFill>
    </fill>
    <fill>
      <patternFill patternType="solid">
        <fgColor rgb="FFD9D9D9"/>
        <bgColor indexed="64"/>
      </patternFill>
    </fill>
    <fill>
      <patternFill patternType="solid">
        <fgColor rgb="FF006C69"/>
        <bgColor indexed="64"/>
      </patternFill>
    </fill>
    <fill>
      <patternFill patternType="solid">
        <fgColor rgb="FF292C3C"/>
        <bgColor indexed="64"/>
      </patternFill>
    </fill>
    <fill>
      <patternFill patternType="solid">
        <fgColor theme="2"/>
        <bgColor indexed="64"/>
      </patternFill>
    </fill>
  </fills>
  <borders count="35">
    <border>
      <left/>
      <right/>
      <top/>
      <bottom/>
      <diagonal/>
    </border>
    <border>
      <left style="medium">
        <color theme="0"/>
      </left>
      <right style="medium">
        <color theme="0"/>
      </right>
      <top style="medium">
        <color theme="0"/>
      </top>
      <bottom style="medium">
        <color theme="0"/>
      </bottom>
      <diagonal/>
    </border>
    <border>
      <left style="medium">
        <color rgb="FFFFFFFF"/>
      </left>
      <right style="medium">
        <color rgb="FFFFFFFF"/>
      </right>
      <top style="medium">
        <color rgb="FFFFFFFF"/>
      </top>
      <bottom/>
      <diagonal/>
    </border>
    <border>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medium">
        <color rgb="FFFFFFFF"/>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indexed="64"/>
      </left>
      <right/>
      <top/>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ck">
        <color rgb="FF009D98"/>
      </bottom>
      <diagonal/>
    </border>
    <border>
      <left/>
      <right/>
      <top style="thick">
        <color rgb="FF009D98"/>
      </top>
      <bottom/>
      <diagonal/>
    </border>
    <border>
      <left style="thin">
        <color theme="0"/>
      </left>
      <right/>
      <top/>
      <bottom/>
      <diagonal/>
    </border>
    <border>
      <left/>
      <right style="thin">
        <color theme="0"/>
      </right>
      <top/>
      <bottom/>
      <diagonal/>
    </border>
    <border>
      <left style="thin">
        <color theme="0"/>
      </left>
      <right style="thin">
        <color theme="0"/>
      </right>
      <top/>
      <bottom style="thick">
        <color rgb="FF009D98"/>
      </bottom>
      <diagonal/>
    </border>
    <border>
      <left/>
      <right/>
      <top/>
      <bottom style="thick">
        <color rgb="FF009D98"/>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ck">
        <color rgb="FF009D98"/>
      </bottom>
      <diagonal/>
    </border>
    <border>
      <left/>
      <right style="thin">
        <color theme="0"/>
      </right>
      <top style="thin">
        <color theme="0"/>
      </top>
      <bottom style="thick">
        <color rgb="FF009D98"/>
      </bottom>
      <diagonal/>
    </border>
    <border>
      <left style="thin">
        <color theme="0"/>
      </left>
      <right/>
      <top/>
      <bottom style="thin">
        <color theme="0"/>
      </bottom>
      <diagonal/>
    </border>
  </borders>
  <cellStyleXfs count="3">
    <xf numFmtId="0" fontId="0" fillId="0" borderId="0"/>
    <xf numFmtId="43" fontId="19" fillId="0" borderId="0" applyFont="0" applyFill="0" applyBorder="0" applyAlignment="0" applyProtection="0"/>
    <xf numFmtId="44" fontId="19" fillId="0" borderId="0" applyFont="0" applyFill="0" applyBorder="0" applyAlignment="0" applyProtection="0"/>
  </cellStyleXfs>
  <cellXfs count="338">
    <xf numFmtId="0" fontId="0" fillId="0" borderId="0" xfId="0"/>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0" fillId="0" borderId="0" xfId="0" applyBorder="1"/>
    <xf numFmtId="0" fontId="1" fillId="0" borderId="0" xfId="0" applyFont="1" applyBorder="1" applyAlignment="1">
      <alignment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3" borderId="0" xfId="0" applyFont="1" applyFill="1" applyBorder="1" applyAlignment="1">
      <alignment horizontal="center" vertical="center"/>
    </xf>
    <xf numFmtId="2" fontId="1" fillId="3" borderId="0" xfId="0" applyNumberFormat="1" applyFont="1" applyFill="1" applyBorder="1" applyAlignment="1">
      <alignment horizontal="center" vertical="center"/>
    </xf>
    <xf numFmtId="0" fontId="1" fillId="4" borderId="0" xfId="0" applyFont="1" applyFill="1" applyBorder="1" applyAlignment="1">
      <alignment vertical="center"/>
    </xf>
    <xf numFmtId="0" fontId="1" fillId="4" borderId="0" xfId="0" applyFont="1" applyFill="1" applyBorder="1" applyAlignment="1">
      <alignment horizontal="center" vertical="center"/>
    </xf>
    <xf numFmtId="2" fontId="1" fillId="4" borderId="0" xfId="0" applyNumberFormat="1" applyFont="1" applyFill="1" applyBorder="1" applyAlignment="1">
      <alignment horizontal="center" vertical="center"/>
    </xf>
    <xf numFmtId="0" fontId="2" fillId="5" borderId="0" xfId="0" applyFont="1" applyFill="1" applyBorder="1" applyAlignment="1">
      <alignment vertical="center"/>
    </xf>
    <xf numFmtId="0" fontId="2" fillId="5" borderId="0" xfId="0" applyFont="1" applyFill="1" applyBorder="1" applyAlignment="1">
      <alignment horizontal="center" vertical="center"/>
    </xf>
    <xf numFmtId="0" fontId="8" fillId="7" borderId="1" xfId="0" applyFont="1" applyFill="1" applyBorder="1" applyAlignment="1">
      <alignment horizontal="center" vertical="center" wrapText="1"/>
    </xf>
    <xf numFmtId="0" fontId="10" fillId="7" borderId="1" xfId="0" applyFont="1" applyFill="1" applyBorder="1" applyAlignment="1">
      <alignment horizontal="right" vertical="center" wrapText="1"/>
    </xf>
    <xf numFmtId="0" fontId="13" fillId="7" borderId="1" xfId="0" applyFont="1" applyFill="1" applyBorder="1" applyAlignment="1">
      <alignment horizontal="right" vertical="center" wrapText="1"/>
    </xf>
    <xf numFmtId="0" fontId="5" fillId="6" borderId="0" xfId="0" applyFont="1" applyFill="1" applyAlignment="1">
      <alignment horizontal="center" vertical="center" wrapText="1"/>
    </xf>
    <xf numFmtId="0" fontId="7" fillId="6" borderId="0" xfId="0" applyFont="1" applyFill="1" applyAlignment="1">
      <alignment horizontal="center" vertical="center" wrapText="1"/>
    </xf>
    <xf numFmtId="0" fontId="8" fillId="7" borderId="4" xfId="0" applyFont="1" applyFill="1" applyBorder="1" applyAlignment="1">
      <alignment horizontal="center" vertical="center" wrapText="1"/>
    </xf>
    <xf numFmtId="0" fontId="10" fillId="7" borderId="4" xfId="0" applyFont="1" applyFill="1" applyBorder="1" applyAlignment="1">
      <alignment horizontal="right" vertical="center" wrapText="1"/>
    </xf>
    <xf numFmtId="0" fontId="13" fillId="7" borderId="8" xfId="0" applyFont="1" applyFill="1" applyBorder="1" applyAlignment="1">
      <alignment horizontal="right" vertical="center" wrapText="1"/>
    </xf>
    <xf numFmtId="0" fontId="13" fillId="7" borderId="4" xfId="0" applyFont="1" applyFill="1" applyBorder="1" applyAlignment="1">
      <alignment horizontal="right" vertical="center" wrapText="1"/>
    </xf>
    <xf numFmtId="0" fontId="10" fillId="7" borderId="3" xfId="0" applyFont="1" applyFill="1" applyBorder="1" applyAlignment="1">
      <alignment vertical="center" wrapText="1"/>
    </xf>
    <xf numFmtId="0" fontId="13" fillId="7" borderId="3" xfId="0" applyFont="1" applyFill="1" applyBorder="1" applyAlignment="1">
      <alignment horizontal="right" vertical="center" wrapText="1"/>
    </xf>
    <xf numFmtId="0" fontId="0" fillId="7" borderId="5" xfId="0" applyFill="1" applyBorder="1" applyAlignment="1">
      <alignment vertical="center" wrapText="1"/>
    </xf>
    <xf numFmtId="0" fontId="10" fillId="7" borderId="5" xfId="0" applyFont="1" applyFill="1" applyBorder="1" applyAlignment="1">
      <alignment vertical="center" wrapText="1"/>
    </xf>
    <xf numFmtId="0" fontId="0" fillId="7" borderId="8" xfId="0" applyFill="1" applyBorder="1" applyAlignment="1">
      <alignment vertical="center" wrapText="1"/>
    </xf>
    <xf numFmtId="0" fontId="0" fillId="7" borderId="4" xfId="0" applyFill="1" applyBorder="1" applyAlignment="1">
      <alignment vertical="center" wrapText="1"/>
    </xf>
    <xf numFmtId="0" fontId="13" fillId="7" borderId="5" xfId="0" applyFont="1" applyFill="1" applyBorder="1" applyAlignment="1">
      <alignment horizontal="right" vertical="center" wrapText="1"/>
    </xf>
    <xf numFmtId="0" fontId="5" fillId="6" borderId="0"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7" fillId="2" borderId="0" xfId="0" applyFont="1" applyFill="1" applyBorder="1" applyAlignment="1">
      <alignment horizontal="center" vertical="center"/>
    </xf>
    <xf numFmtId="2" fontId="15" fillId="8" borderId="0" xfId="0" applyNumberFormat="1" applyFont="1" applyFill="1"/>
    <xf numFmtId="0" fontId="18" fillId="8" borderId="0" xfId="0" applyFont="1" applyFill="1" applyAlignment="1"/>
    <xf numFmtId="0" fontId="18" fillId="8" borderId="0" xfId="0" applyFont="1" applyFill="1"/>
    <xf numFmtId="0" fontId="16" fillId="2" borderId="0" xfId="0" applyFont="1" applyFill="1" applyAlignment="1">
      <alignment horizontal="left" indent="2"/>
    </xf>
    <xf numFmtId="0" fontId="16" fillId="2" borderId="0" xfId="0" applyFont="1" applyFill="1"/>
    <xf numFmtId="0" fontId="3" fillId="0" borderId="0" xfId="0" applyFont="1" applyAlignment="1">
      <alignment horizontal="left" indent="5"/>
    </xf>
    <xf numFmtId="0" fontId="3" fillId="0" borderId="0" xfId="0" applyFont="1"/>
    <xf numFmtId="0" fontId="3" fillId="3" borderId="0" xfId="0" applyFont="1" applyFill="1" applyAlignment="1">
      <alignment horizontal="left" indent="5"/>
    </xf>
    <xf numFmtId="0" fontId="3" fillId="3" borderId="0" xfId="0" applyFont="1" applyFill="1"/>
    <xf numFmtId="0" fontId="13" fillId="7" borderId="2" xfId="0" applyFont="1" applyFill="1" applyBorder="1" applyAlignment="1">
      <alignment horizontal="right" vertical="center" wrapText="1"/>
    </xf>
    <xf numFmtId="0" fontId="13" fillId="7" borderId="4" xfId="0" applyFont="1" applyFill="1" applyBorder="1" applyAlignment="1">
      <alignment horizontal="right" vertical="center" wrapText="1"/>
    </xf>
    <xf numFmtId="0" fontId="13" fillId="7" borderId="4" xfId="0" applyFont="1" applyFill="1" applyBorder="1" applyAlignment="1">
      <alignment horizontal="right" vertical="center" wrapText="1"/>
    </xf>
    <xf numFmtId="0" fontId="25" fillId="6" borderId="0" xfId="0" applyFont="1" applyFill="1" applyAlignment="1">
      <alignment horizontal="center" vertical="center" wrapText="1"/>
    </xf>
    <xf numFmtId="0" fontId="10" fillId="7" borderId="3" xfId="0" applyFont="1" applyFill="1" applyBorder="1" applyAlignment="1">
      <alignment vertical="center" wrapText="1"/>
    </xf>
    <xf numFmtId="0" fontId="10" fillId="7" borderId="5" xfId="0" applyFont="1" applyFill="1" applyBorder="1" applyAlignment="1">
      <alignment vertical="center" wrapText="1"/>
    </xf>
    <xf numFmtId="0" fontId="13" fillId="7" borderId="5" xfId="0" applyFont="1" applyFill="1" applyBorder="1" applyAlignment="1">
      <alignment horizontal="center" vertical="center" wrapText="1"/>
    </xf>
    <xf numFmtId="0" fontId="26" fillId="7" borderId="5" xfId="0" applyFont="1" applyFill="1" applyBorder="1" applyAlignment="1">
      <alignment horizontal="justify" vertical="center" wrapText="1"/>
    </xf>
    <xf numFmtId="0" fontId="27" fillId="9" borderId="2" xfId="0" applyFont="1" applyFill="1" applyBorder="1" applyAlignment="1">
      <alignment vertical="center"/>
    </xf>
    <xf numFmtId="0" fontId="27" fillId="9" borderId="5" xfId="0" applyFont="1" applyFill="1" applyBorder="1" applyAlignment="1">
      <alignment horizontal="center" vertical="center"/>
    </xf>
    <xf numFmtId="0" fontId="27" fillId="9" borderId="5" xfId="0" applyFont="1" applyFill="1" applyBorder="1" applyAlignment="1">
      <alignment horizontal="center" vertical="center" wrapText="1"/>
    </xf>
    <xf numFmtId="0" fontId="29" fillId="0" borderId="0" xfId="0" applyFont="1" applyAlignment="1">
      <alignment vertical="center"/>
    </xf>
    <xf numFmtId="3" fontId="29" fillId="0" borderId="0" xfId="0" applyNumberFormat="1" applyFont="1" applyAlignment="1">
      <alignment horizontal="center" vertical="center"/>
    </xf>
    <xf numFmtId="3" fontId="29" fillId="0" borderId="0" xfId="0" applyNumberFormat="1" applyFont="1" applyAlignment="1">
      <alignment horizontal="center" vertical="center" wrapText="1"/>
    </xf>
    <xf numFmtId="3" fontId="29" fillId="10" borderId="0" xfId="0" applyNumberFormat="1" applyFont="1" applyFill="1" applyAlignment="1">
      <alignment horizontal="center" vertical="center" wrapText="1"/>
    </xf>
    <xf numFmtId="3" fontId="29" fillId="10" borderId="0" xfId="0" applyNumberFormat="1" applyFont="1" applyFill="1" applyAlignment="1">
      <alignment horizontal="center" vertical="center"/>
    </xf>
    <xf numFmtId="0" fontId="29" fillId="0" borderId="0" xfId="0" applyFont="1" applyAlignment="1">
      <alignment horizontal="center" vertical="center"/>
    </xf>
    <xf numFmtId="1" fontId="29" fillId="10" borderId="0" xfId="0" applyNumberFormat="1" applyFont="1" applyFill="1" applyAlignment="1">
      <alignment horizontal="center" vertical="center"/>
    </xf>
    <xf numFmtId="0" fontId="29" fillId="0" borderId="0" xfId="0" applyFont="1" applyAlignment="1">
      <alignment horizontal="center" vertical="center" wrapText="1"/>
    </xf>
    <xf numFmtId="0" fontId="30" fillId="6" borderId="0" xfId="0" applyFont="1" applyFill="1" applyAlignment="1">
      <alignment vertical="center"/>
    </xf>
    <xf numFmtId="3" fontId="29" fillId="6" borderId="0" xfId="0" applyNumberFormat="1" applyFont="1" applyFill="1" applyAlignment="1">
      <alignment horizontal="center" vertical="center"/>
    </xf>
    <xf numFmtId="3" fontId="29" fillId="6" borderId="0" xfId="0" applyNumberFormat="1" applyFont="1" applyFill="1" applyAlignment="1">
      <alignment horizontal="center" vertical="center" wrapText="1"/>
    </xf>
    <xf numFmtId="0" fontId="29" fillId="6" borderId="0" xfId="0" applyFont="1" applyFill="1" applyAlignment="1">
      <alignment horizontal="center" vertical="center"/>
    </xf>
    <xf numFmtId="1" fontId="29" fillId="6" borderId="0" xfId="0" applyNumberFormat="1" applyFont="1" applyFill="1" applyAlignment="1">
      <alignment horizontal="center" vertical="center"/>
    </xf>
    <xf numFmtId="0" fontId="32" fillId="9" borderId="11" xfId="0" applyFont="1" applyFill="1" applyBorder="1" applyAlignment="1">
      <alignment horizontal="center" vertical="center" wrapText="1"/>
    </xf>
    <xf numFmtId="0" fontId="4" fillId="9" borderId="9" xfId="0" applyFont="1" applyFill="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3" fontId="29" fillId="11" borderId="0" xfId="0" applyNumberFormat="1" applyFont="1" applyFill="1" applyAlignment="1">
      <alignment horizontal="center" vertical="center" wrapText="1"/>
    </xf>
    <xf numFmtId="0" fontId="34" fillId="0" borderId="0" xfId="0" applyFont="1" applyAlignment="1">
      <alignment horizontal="center" vertical="center" wrapText="1"/>
    </xf>
    <xf numFmtId="0" fontId="0" fillId="11" borderId="0" xfId="0" applyFill="1" applyAlignment="1">
      <alignment horizontal="center" vertical="center"/>
    </xf>
    <xf numFmtId="2" fontId="34" fillId="11" borderId="0" xfId="0" applyNumberFormat="1" applyFont="1" applyFill="1" applyAlignment="1">
      <alignment horizontal="center" vertical="center"/>
    </xf>
    <xf numFmtId="0" fontId="35" fillId="6" borderId="0" xfId="0" applyFont="1" applyFill="1" applyAlignment="1">
      <alignment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2" fontId="35" fillId="6" borderId="0" xfId="0" applyNumberFormat="1" applyFont="1" applyFill="1" applyAlignment="1">
      <alignment horizontal="center" vertical="center"/>
    </xf>
    <xf numFmtId="0" fontId="26" fillId="7" borderId="5" xfId="0" applyFont="1" applyFill="1" applyBorder="1" applyAlignment="1">
      <alignment vertical="center" wrapText="1"/>
    </xf>
    <xf numFmtId="0" fontId="37" fillId="9" borderId="18" xfId="0" applyFont="1" applyFill="1" applyBorder="1" applyAlignment="1">
      <alignment vertical="center"/>
    </xf>
    <xf numFmtId="0" fontId="37" fillId="9" borderId="2" xfId="0" applyFont="1" applyFill="1" applyBorder="1" applyAlignment="1">
      <alignment vertical="center"/>
    </xf>
    <xf numFmtId="0" fontId="37" fillId="9" borderId="2" xfId="0" applyFont="1" applyFill="1" applyBorder="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0" fontId="38" fillId="10" borderId="0" xfId="0" applyFont="1" applyFill="1" applyAlignment="1">
      <alignment horizontal="center" vertical="center"/>
    </xf>
    <xf numFmtId="2" fontId="38" fillId="10" borderId="0" xfId="0" applyNumberFormat="1" applyFont="1" applyFill="1" applyAlignment="1">
      <alignment horizontal="center" vertical="center"/>
    </xf>
    <xf numFmtId="0" fontId="39" fillId="6" borderId="0" xfId="0" applyFont="1" applyFill="1" applyAlignment="1">
      <alignment vertical="center"/>
    </xf>
    <xf numFmtId="0" fontId="39" fillId="6" borderId="0" xfId="0" applyFont="1" applyFill="1" applyAlignment="1">
      <alignment horizontal="center" vertical="center"/>
    </xf>
    <xf numFmtId="2" fontId="39" fillId="6" borderId="0" xfId="0" applyNumberFormat="1" applyFont="1" applyFill="1" applyAlignment="1">
      <alignment horizontal="center" vertical="center"/>
    </xf>
    <xf numFmtId="0" fontId="43" fillId="9" borderId="5" xfId="0" applyFont="1" applyFill="1" applyBorder="1" applyAlignment="1">
      <alignment horizontal="center" vertical="center"/>
    </xf>
    <xf numFmtId="0" fontId="43" fillId="9" borderId="11" xfId="0" applyFont="1" applyFill="1" applyBorder="1" applyAlignment="1">
      <alignment horizontal="center" vertical="center"/>
    </xf>
    <xf numFmtId="0" fontId="43" fillId="9" borderId="3" xfId="0" applyFont="1" applyFill="1" applyBorder="1" applyAlignment="1">
      <alignment horizontal="center" vertical="center"/>
    </xf>
    <xf numFmtId="44" fontId="0" fillId="0" borderId="0" xfId="2" applyFont="1"/>
    <xf numFmtId="44" fontId="0" fillId="10" borderId="0" xfId="2" applyFont="1" applyFill="1"/>
    <xf numFmtId="2" fontId="0" fillId="10" borderId="0" xfId="0" applyNumberFormat="1" applyFill="1"/>
    <xf numFmtId="0" fontId="0" fillId="10" borderId="0" xfId="0" applyFill="1" applyAlignment="1">
      <alignment horizontal="center" vertical="center"/>
    </xf>
    <xf numFmtId="2" fontId="0" fillId="0" borderId="0" xfId="0" applyNumberFormat="1"/>
    <xf numFmtId="0" fontId="0" fillId="8" borderId="0" xfId="0" applyFill="1"/>
    <xf numFmtId="44" fontId="0" fillId="8" borderId="0" xfId="2" applyFont="1" applyFill="1"/>
    <xf numFmtId="0" fontId="0" fillId="8" borderId="0" xfId="0" applyFill="1" applyAlignment="1">
      <alignment horizontal="center" vertical="center"/>
    </xf>
    <xf numFmtId="2" fontId="0" fillId="8" borderId="0" xfId="0" applyNumberFormat="1" applyFill="1"/>
    <xf numFmtId="0" fontId="44" fillId="9" borderId="1" xfId="0" applyFont="1" applyFill="1" applyBorder="1" applyAlignment="1">
      <alignment horizontal="center" vertical="center"/>
    </xf>
    <xf numFmtId="3" fontId="34" fillId="0" borderId="0" xfId="0" applyNumberFormat="1" applyFont="1" applyAlignment="1">
      <alignment horizontal="center" vertical="center"/>
    </xf>
    <xf numFmtId="0" fontId="34" fillId="10" borderId="0" xfId="0" applyFont="1" applyFill="1" applyAlignment="1">
      <alignment horizontal="center" vertical="center"/>
    </xf>
    <xf numFmtId="2" fontId="34" fillId="10" borderId="0" xfId="0" applyNumberFormat="1" applyFont="1" applyFill="1" applyAlignment="1">
      <alignment horizontal="center" vertical="center"/>
    </xf>
    <xf numFmtId="3" fontId="35" fillId="6" borderId="0" xfId="0" applyNumberFormat="1" applyFont="1" applyFill="1" applyAlignment="1">
      <alignment horizontal="center" vertical="center"/>
    </xf>
    <xf numFmtId="0" fontId="25"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52" fillId="13" borderId="0" xfId="0" applyFont="1" applyFill="1" applyBorder="1" applyAlignment="1">
      <alignment horizontal="left" vertical="center" wrapText="1"/>
    </xf>
    <xf numFmtId="0" fontId="5" fillId="7" borderId="0" xfId="0" applyFont="1" applyFill="1" applyBorder="1" applyAlignment="1">
      <alignment horizontal="right" vertical="center" wrapText="1"/>
    </xf>
    <xf numFmtId="0" fontId="13" fillId="7" borderId="0" xfId="0" applyFont="1" applyFill="1" applyBorder="1" applyAlignment="1">
      <alignment horizontal="center" vertical="center" wrapText="1"/>
    </xf>
    <xf numFmtId="0" fontId="10" fillId="7" borderId="0" xfId="0" applyFont="1" applyFill="1" applyBorder="1" applyAlignment="1">
      <alignment horizontal="left" vertical="center" wrapText="1" indent="2"/>
    </xf>
    <xf numFmtId="0" fontId="54" fillId="0" borderId="0" xfId="0" applyFont="1"/>
    <xf numFmtId="0" fontId="57" fillId="14" borderId="23" xfId="0" applyFont="1" applyFill="1" applyBorder="1" applyAlignment="1">
      <alignment horizontal="center" vertical="center" wrapText="1"/>
    </xf>
    <xf numFmtId="0" fontId="57" fillId="14" borderId="23" xfId="0" applyNumberFormat="1" applyFont="1" applyFill="1" applyBorder="1" applyAlignment="1">
      <alignment horizontal="center" vertical="center" wrapText="1"/>
    </xf>
    <xf numFmtId="1" fontId="57" fillId="14" borderId="23" xfId="0" applyNumberFormat="1" applyFont="1" applyFill="1" applyBorder="1" applyAlignment="1">
      <alignment horizontal="center" vertical="center" wrapText="1"/>
    </xf>
    <xf numFmtId="164" fontId="58" fillId="15" borderId="0" xfId="0" applyNumberFormat="1" applyFont="1" applyFill="1" applyAlignment="1">
      <alignment horizontal="right" vertical="center"/>
    </xf>
    <xf numFmtId="164" fontId="60" fillId="0" borderId="0" xfId="0" applyNumberFormat="1" applyFont="1" applyAlignment="1">
      <alignment horizontal="right" vertical="center"/>
    </xf>
    <xf numFmtId="3" fontId="61" fillId="14" borderId="24" xfId="0" applyNumberFormat="1" applyFont="1" applyFill="1" applyBorder="1" applyAlignment="1">
      <alignment horizontal="right" vertical="center"/>
    </xf>
    <xf numFmtId="0" fontId="0" fillId="0" borderId="0" xfId="0" applyAlignment="1"/>
    <xf numFmtId="0" fontId="50" fillId="14" borderId="27" xfId="0" applyNumberFormat="1" applyFont="1" applyFill="1" applyBorder="1" applyAlignment="1">
      <alignment horizontal="center" vertical="center" wrapText="1"/>
    </xf>
    <xf numFmtId="164" fontId="61" fillId="14" borderId="24" xfId="0" applyNumberFormat="1" applyFont="1" applyFill="1" applyBorder="1" applyAlignment="1">
      <alignment horizontal="right" vertical="center"/>
    </xf>
    <xf numFmtId="0" fontId="68" fillId="7" borderId="0" xfId="0" applyFont="1" applyFill="1" applyBorder="1" applyAlignment="1">
      <alignment horizontal="right" vertical="center" wrapText="1"/>
    </xf>
    <xf numFmtId="0" fontId="10" fillId="7" borderId="0" xfId="0" applyFont="1" applyFill="1" applyBorder="1" applyAlignment="1">
      <alignment horizontal="right" vertical="center" wrapText="1"/>
    </xf>
    <xf numFmtId="0" fontId="56" fillId="15" borderId="0" xfId="0" applyFont="1" applyFill="1" applyAlignment="1">
      <alignment horizontal="left"/>
    </xf>
    <xf numFmtId="0" fontId="59" fillId="16" borderId="0" xfId="0" applyFont="1" applyFill="1" applyAlignment="1">
      <alignment horizontal="left" indent="1"/>
    </xf>
    <xf numFmtId="0" fontId="59" fillId="16" borderId="0" xfId="0" applyFont="1" applyFill="1" applyAlignment="1">
      <alignment horizontal="left" indent="4"/>
    </xf>
    <xf numFmtId="0" fontId="57" fillId="14" borderId="24" xfId="0" applyFont="1" applyFill="1" applyBorder="1" applyAlignment="1">
      <alignment horizontal="left"/>
    </xf>
    <xf numFmtId="4" fontId="61" fillId="14" borderId="24" xfId="0" applyNumberFormat="1" applyFont="1" applyFill="1" applyBorder="1" applyAlignment="1">
      <alignment horizontal="right" vertical="center"/>
    </xf>
    <xf numFmtId="0" fontId="0" fillId="0" borderId="0" xfId="0" applyAlignment="1">
      <alignment horizontal="center" vertical="center"/>
    </xf>
    <xf numFmtId="4" fontId="58" fillId="15" borderId="0" xfId="0" applyNumberFormat="1" applyFont="1" applyFill="1" applyAlignment="1">
      <alignment horizontal="right"/>
    </xf>
    <xf numFmtId="164" fontId="58" fillId="15" borderId="0" xfId="0" applyNumberFormat="1" applyFont="1" applyFill="1" applyAlignment="1">
      <alignment horizontal="right"/>
    </xf>
    <xf numFmtId="3" fontId="58" fillId="15" borderId="0" xfId="0" applyNumberFormat="1" applyFont="1" applyFill="1" applyAlignment="1">
      <alignment horizontal="center" vertical="center"/>
    </xf>
    <xf numFmtId="165" fontId="58" fillId="15" borderId="0" xfId="0" applyNumberFormat="1" applyFont="1" applyFill="1" applyAlignment="1">
      <alignment horizontal="center" vertical="center"/>
    </xf>
    <xf numFmtId="3" fontId="60" fillId="0" borderId="0" xfId="0" applyNumberFormat="1" applyFont="1" applyAlignment="1">
      <alignment horizontal="center" vertical="center"/>
    </xf>
    <xf numFmtId="165" fontId="60" fillId="0" borderId="0" xfId="0" applyNumberFormat="1" applyFont="1" applyAlignment="1">
      <alignment horizontal="center" vertical="center"/>
    </xf>
    <xf numFmtId="164" fontId="71" fillId="14" borderId="24" xfId="0" applyNumberFormat="1" applyFont="1" applyFill="1" applyBorder="1" applyAlignment="1">
      <alignment vertical="center"/>
    </xf>
    <xf numFmtId="3" fontId="71" fillId="14" borderId="24" xfId="0" applyNumberFormat="1" applyFont="1" applyFill="1" applyBorder="1" applyAlignment="1">
      <alignment horizontal="center" vertical="center"/>
    </xf>
    <xf numFmtId="4" fontId="71" fillId="14" borderId="24" xfId="0" applyNumberFormat="1" applyFont="1" applyFill="1" applyBorder="1" applyAlignment="1">
      <alignment horizontal="center" vertical="center"/>
    </xf>
    <xf numFmtId="0" fontId="0" fillId="0" borderId="0" xfId="0" applyFont="1"/>
    <xf numFmtId="2" fontId="0" fillId="0" borderId="0" xfId="0" applyNumberFormat="1" applyAlignment="1">
      <alignment horizontal="center" vertical="center"/>
    </xf>
    <xf numFmtId="0" fontId="57" fillId="14" borderId="27" xfId="0" applyFont="1" applyFill="1" applyBorder="1" applyAlignment="1">
      <alignment horizontal="center" vertical="center" wrapText="1"/>
    </xf>
    <xf numFmtId="0" fontId="59" fillId="16" borderId="0" xfId="0" applyFont="1" applyFill="1" applyAlignment="1">
      <alignment horizontal="left" indent="3"/>
    </xf>
    <xf numFmtId="0" fontId="57" fillId="14" borderId="24" xfId="0" applyFont="1" applyFill="1" applyBorder="1" applyAlignment="1">
      <alignment horizontal="right" vertical="center"/>
    </xf>
    <xf numFmtId="1" fontId="57" fillId="14" borderId="24" xfId="0" applyNumberFormat="1" applyFont="1" applyFill="1" applyBorder="1" applyAlignment="1">
      <alignment horizontal="right" vertical="center"/>
    </xf>
    <xf numFmtId="0" fontId="0" fillId="18" borderId="0" xfId="0" applyFill="1"/>
    <xf numFmtId="0" fontId="73" fillId="0" borderId="0" xfId="0" applyFont="1" applyAlignment="1">
      <alignment vertical="top" wrapText="1"/>
    </xf>
    <xf numFmtId="0" fontId="0" fillId="0" borderId="0" xfId="0" applyAlignment="1">
      <alignment horizontal="right"/>
    </xf>
    <xf numFmtId="0" fontId="0" fillId="0" borderId="0" xfId="0" applyAlignment="1">
      <alignment horizontal="left"/>
    </xf>
    <xf numFmtId="0" fontId="75" fillId="0" borderId="0" xfId="0" applyFont="1" applyAlignment="1">
      <alignment horizontal="left" vertical="center" wrapText="1"/>
    </xf>
    <xf numFmtId="0" fontId="75" fillId="0" borderId="0" xfId="0" applyFont="1" applyAlignment="1">
      <alignment vertical="center" wrapText="1"/>
    </xf>
    <xf numFmtId="0" fontId="73" fillId="0" borderId="0" xfId="0" applyFont="1" applyAlignment="1">
      <alignment horizontal="left" vertical="top" wrapText="1"/>
    </xf>
    <xf numFmtId="0" fontId="77" fillId="0" borderId="0" xfId="0" applyFont="1" applyAlignment="1">
      <alignment vertical="top" wrapText="1"/>
    </xf>
    <xf numFmtId="0" fontId="73" fillId="19" borderId="0" xfId="0" applyFont="1" applyFill="1" applyAlignment="1">
      <alignment vertical="center" wrapText="1"/>
    </xf>
    <xf numFmtId="0" fontId="75" fillId="0" borderId="0" xfId="0" applyFont="1" applyAlignment="1">
      <alignment horizontal="right" vertical="top" wrapText="1"/>
    </xf>
    <xf numFmtId="0" fontId="73" fillId="0" borderId="0" xfId="0" applyFont="1"/>
    <xf numFmtId="0" fontId="0" fillId="0" borderId="0" xfId="0" applyAlignment="1">
      <alignment vertical="center"/>
    </xf>
    <xf numFmtId="0" fontId="75" fillId="0" borderId="0" xfId="0" applyFont="1" applyAlignment="1">
      <alignment horizontal="right" vertical="center" wrapText="1"/>
    </xf>
    <xf numFmtId="0" fontId="73" fillId="0" borderId="0" xfId="0" applyFont="1" applyBorder="1" applyAlignment="1">
      <alignment horizontal="left" vertical="center"/>
    </xf>
    <xf numFmtId="0" fontId="73" fillId="0" borderId="0" xfId="0" applyFont="1" applyAlignment="1">
      <alignment vertical="center" wrapText="1"/>
    </xf>
    <xf numFmtId="0" fontId="75" fillId="0" borderId="0" xfId="0" applyFont="1" applyAlignment="1">
      <alignment horizontal="right" wrapText="1"/>
    </xf>
    <xf numFmtId="0" fontId="73" fillId="0" borderId="0" xfId="0" applyFont="1" applyBorder="1" applyAlignment="1">
      <alignment vertical="center"/>
    </xf>
    <xf numFmtId="0" fontId="79" fillId="0" borderId="0" xfId="0" applyFont="1"/>
    <xf numFmtId="0" fontId="3" fillId="12" borderId="19" xfId="0" applyFont="1" applyFill="1" applyBorder="1" applyAlignment="1">
      <alignment horizontal="center"/>
    </xf>
    <xf numFmtId="0" fontId="16" fillId="12" borderId="23" xfId="0" applyFont="1" applyFill="1" applyBorder="1" applyAlignment="1">
      <alignment horizontal="center"/>
    </xf>
    <xf numFmtId="0" fontId="79" fillId="14" borderId="23" xfId="0" applyNumberFormat="1" applyFont="1" applyFill="1" applyBorder="1" applyAlignment="1">
      <alignment horizontal="center" vertical="center" wrapText="1"/>
    </xf>
    <xf numFmtId="0" fontId="16" fillId="15" borderId="0" xfId="0" applyFont="1" applyFill="1" applyAlignment="1">
      <alignment horizontal="left"/>
    </xf>
    <xf numFmtId="0" fontId="16" fillId="15" borderId="0" xfId="0" applyFont="1" applyFill="1" applyAlignment="1">
      <alignment horizontal="center" vertical="center"/>
    </xf>
    <xf numFmtId="0" fontId="80" fillId="16" borderId="0" xfId="0" applyFont="1" applyFill="1" applyAlignment="1">
      <alignment horizontal="left" indent="1"/>
    </xf>
    <xf numFmtId="0" fontId="80" fillId="0" borderId="0" xfId="0" applyNumberFormat="1" applyFont="1" applyAlignment="1">
      <alignment horizontal="center" vertical="center"/>
    </xf>
    <xf numFmtId="0" fontId="16" fillId="15" borderId="0" xfId="0" applyFont="1" applyFill="1" applyAlignment="1">
      <alignment horizontal="center"/>
    </xf>
    <xf numFmtId="0" fontId="79" fillId="14" borderId="24" xfId="0" applyFont="1" applyFill="1" applyBorder="1" applyAlignment="1">
      <alignment horizontal="left"/>
    </xf>
    <xf numFmtId="0" fontId="79" fillId="14" borderId="24" xfId="0" applyNumberFormat="1" applyFont="1" applyFill="1" applyBorder="1" applyAlignment="1">
      <alignment horizontal="center" vertical="center"/>
    </xf>
    <xf numFmtId="0" fontId="16" fillId="12" borderId="30" xfId="0" applyFont="1" applyFill="1" applyBorder="1" applyAlignment="1">
      <alignment horizontal="center" vertical="center" wrapText="1"/>
    </xf>
    <xf numFmtId="0" fontId="16" fillId="12" borderId="31" xfId="0" applyFont="1" applyFill="1" applyBorder="1" applyAlignment="1">
      <alignment horizontal="center" vertical="center" wrapText="1"/>
    </xf>
    <xf numFmtId="0" fontId="16" fillId="12" borderId="34" xfId="0" applyFont="1" applyFill="1" applyBorder="1" applyAlignment="1">
      <alignment horizontal="center" vertical="center" wrapText="1"/>
    </xf>
    <xf numFmtId="166" fontId="16" fillId="15" borderId="0" xfId="0" applyNumberFormat="1" applyFont="1" applyFill="1" applyAlignment="1">
      <alignment horizontal="center" vertical="center"/>
    </xf>
    <xf numFmtId="166" fontId="80" fillId="0" borderId="0" xfId="0" applyNumberFormat="1" applyFont="1" applyAlignment="1">
      <alignment horizontal="center" vertical="center"/>
    </xf>
    <xf numFmtId="2" fontId="79" fillId="14" borderId="24" xfId="0" applyNumberFormat="1" applyFont="1" applyFill="1" applyBorder="1" applyAlignment="1">
      <alignment horizontal="center" vertical="center"/>
    </xf>
    <xf numFmtId="0" fontId="72" fillId="18" borderId="0" xfId="0" applyFont="1" applyFill="1" applyAlignment="1">
      <alignment horizontal="center"/>
    </xf>
    <xf numFmtId="0" fontId="73" fillId="0" borderId="0" xfId="0" applyFont="1" applyAlignment="1">
      <alignment horizontal="left" vertical="top" wrapText="1"/>
    </xf>
    <xf numFmtId="0" fontId="73" fillId="19" borderId="0" xfId="0" applyFont="1" applyFill="1" applyAlignment="1">
      <alignment horizontal="center" vertical="center" wrapText="1"/>
    </xf>
    <xf numFmtId="0" fontId="75" fillId="0" borderId="0" xfId="0" applyFont="1" applyAlignment="1">
      <alignment horizontal="left" vertical="center" wrapText="1"/>
    </xf>
    <xf numFmtId="0" fontId="73" fillId="0" borderId="0" xfId="0" applyFont="1" applyAlignment="1">
      <alignment horizontal="center" vertical="top" wrapText="1"/>
    </xf>
    <xf numFmtId="0" fontId="74" fillId="0" borderId="0" xfId="0" applyFont="1" applyAlignment="1">
      <alignment wrapText="1"/>
    </xf>
    <xf numFmtId="0" fontId="73" fillId="0" borderId="0" xfId="0" applyFont="1" applyAlignment="1">
      <alignment wrapText="1"/>
    </xf>
    <xf numFmtId="0" fontId="73" fillId="0" borderId="0" xfId="0" applyFont="1" applyAlignment="1">
      <alignment horizontal="center" wrapText="1"/>
    </xf>
    <xf numFmtId="0" fontId="75" fillId="0" borderId="0" xfId="0" applyFont="1" applyAlignment="1">
      <alignment horizontal="left" vertical="top" wrapText="1"/>
    </xf>
    <xf numFmtId="0" fontId="73" fillId="0" borderId="0" xfId="0" applyFont="1" applyAlignment="1">
      <alignment horizontal="right" wrapText="1"/>
    </xf>
    <xf numFmtId="0" fontId="74" fillId="0" borderId="0" xfId="0" applyFont="1" applyAlignment="1">
      <alignment horizontal="right" vertical="top" wrapText="1"/>
    </xf>
    <xf numFmtId="0" fontId="73" fillId="0" borderId="0" xfId="0" applyFont="1" applyAlignment="1">
      <alignment horizontal="right" vertical="top" wrapText="1"/>
    </xf>
    <xf numFmtId="0" fontId="76" fillId="19" borderId="0" xfId="0" applyFont="1" applyFill="1" applyAlignment="1">
      <alignment horizontal="right" vertical="center" wrapText="1"/>
    </xf>
    <xf numFmtId="0" fontId="77" fillId="0" borderId="0" xfId="0" applyFont="1" applyAlignment="1">
      <alignment horizontal="left" vertical="center" wrapText="1"/>
    </xf>
    <xf numFmtId="0" fontId="75" fillId="0" borderId="0" xfId="0" applyFont="1" applyAlignment="1">
      <alignment vertical="top" wrapText="1"/>
    </xf>
    <xf numFmtId="0" fontId="73" fillId="0" borderId="0" xfId="0" applyFont="1" applyAlignment="1">
      <alignment vertical="top" wrapText="1"/>
    </xf>
    <xf numFmtId="0" fontId="72" fillId="18" borderId="0" xfId="0" applyFont="1" applyFill="1" applyAlignment="1">
      <alignment horizontal="center" vertical="center"/>
    </xf>
    <xf numFmtId="0" fontId="73" fillId="0" borderId="0" xfId="0" applyFont="1" applyAlignment="1">
      <alignment vertical="center" wrapText="1"/>
    </xf>
    <xf numFmtId="43" fontId="75" fillId="0" borderId="0" xfId="1" applyFont="1" applyBorder="1" applyAlignment="1">
      <alignment horizontal="left" vertical="center" wrapText="1"/>
    </xf>
    <xf numFmtId="0" fontId="78" fillId="0" borderId="0" xfId="0" applyFont="1" applyAlignment="1">
      <alignment horizontal="left" wrapText="1"/>
    </xf>
    <xf numFmtId="43" fontId="73" fillId="19" borderId="0" xfId="1" applyFont="1" applyFill="1" applyAlignment="1">
      <alignment horizontal="center" vertical="center" wrapText="1"/>
    </xf>
    <xf numFmtId="0" fontId="73" fillId="19" borderId="0" xfId="0" applyFont="1" applyFill="1" applyAlignment="1">
      <alignment horizontal="center" vertical="top" wrapText="1"/>
    </xf>
    <xf numFmtId="0" fontId="73" fillId="0" borderId="0" xfId="0" applyFont="1" applyAlignment="1">
      <alignment horizontal="left" vertical="center" wrapText="1"/>
    </xf>
    <xf numFmtId="0" fontId="78" fillId="0" borderId="0" xfId="0" applyFont="1" applyAlignment="1">
      <alignment horizontal="left" vertical="top" wrapText="1"/>
    </xf>
    <xf numFmtId="0" fontId="10" fillId="7" borderId="2" xfId="0" applyFont="1" applyFill="1" applyBorder="1" applyAlignment="1">
      <alignment vertical="center" wrapText="1"/>
    </xf>
    <xf numFmtId="0" fontId="10" fillId="7" borderId="4" xfId="0" applyFont="1" applyFill="1" applyBorder="1" applyAlignment="1">
      <alignment vertical="center" wrapText="1"/>
    </xf>
    <xf numFmtId="0" fontId="10" fillId="7" borderId="8" xfId="0" applyFont="1" applyFill="1" applyBorder="1" applyAlignment="1">
      <alignment vertical="center" wrapText="1"/>
    </xf>
    <xf numFmtId="0" fontId="13" fillId="7" borderId="2" xfId="0" applyFont="1" applyFill="1" applyBorder="1" applyAlignment="1">
      <alignment horizontal="right" vertical="center" wrapText="1"/>
    </xf>
    <xf numFmtId="0" fontId="13" fillId="7" borderId="4"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6" fillId="6" borderId="12"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5" fillId="7" borderId="7" xfId="0" applyFont="1" applyFill="1" applyBorder="1" applyAlignment="1">
      <alignment horizontal="justify" vertical="center" wrapText="1"/>
    </xf>
    <xf numFmtId="0" fontId="5" fillId="7" borderId="6" xfId="0" applyFont="1" applyFill="1" applyBorder="1" applyAlignment="1">
      <alignment horizontal="justify" vertical="center" wrapText="1"/>
    </xf>
    <xf numFmtId="0" fontId="5" fillId="7" borderId="5" xfId="0" applyFont="1" applyFill="1" applyBorder="1" applyAlignment="1">
      <alignment horizontal="justify" vertical="center" wrapText="1"/>
    </xf>
    <xf numFmtId="0" fontId="10" fillId="7" borderId="9" xfId="0" applyFont="1" applyFill="1" applyBorder="1" applyAlignment="1">
      <alignment horizontal="justify" vertical="center" wrapText="1"/>
    </xf>
    <xf numFmtId="0" fontId="10" fillId="7" borderId="10" xfId="0" applyFont="1" applyFill="1" applyBorder="1" applyAlignment="1">
      <alignment horizontal="justify" vertical="center" wrapText="1"/>
    </xf>
    <xf numFmtId="0" fontId="10" fillId="7" borderId="11" xfId="0" applyFont="1" applyFill="1" applyBorder="1" applyAlignment="1">
      <alignment horizontal="justify" vertical="center" wrapText="1"/>
    </xf>
    <xf numFmtId="0" fontId="12" fillId="7" borderId="9"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6" fillId="6" borderId="1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right" vertical="center" wrapText="1"/>
    </xf>
    <xf numFmtId="0" fontId="13" fillId="7" borderId="1"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9" borderId="17"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1" fillId="6" borderId="0" xfId="0" applyFont="1" applyFill="1" applyAlignment="1">
      <alignment vertical="center" wrapText="1"/>
    </xf>
    <xf numFmtId="0" fontId="8" fillId="7" borderId="7" xfId="0" applyFont="1" applyFill="1" applyBorder="1" applyAlignment="1">
      <alignment vertical="center" wrapText="1"/>
    </xf>
    <xf numFmtId="0" fontId="8" fillId="7" borderId="6" xfId="0" applyFont="1" applyFill="1" applyBorder="1" applyAlignment="1">
      <alignment vertical="center" wrapText="1"/>
    </xf>
    <xf numFmtId="0" fontId="8" fillId="7" borderId="5" xfId="0" applyFont="1" applyFill="1" applyBorder="1" applyAlignment="1">
      <alignment vertical="center" wrapText="1"/>
    </xf>
    <xf numFmtId="0" fontId="13" fillId="7" borderId="2"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9" xfId="0" applyFont="1" applyFill="1" applyBorder="1" applyAlignment="1">
      <alignment vertical="center" wrapText="1"/>
    </xf>
    <xf numFmtId="0" fontId="13" fillId="7" borderId="11" xfId="0" applyFont="1" applyFill="1" applyBorder="1" applyAlignment="1">
      <alignment vertical="center" wrapText="1"/>
    </xf>
    <xf numFmtId="0" fontId="26" fillId="7" borderId="9" xfId="0" applyFont="1" applyFill="1" applyBorder="1" applyAlignment="1">
      <alignment horizontal="left" vertical="center" wrapText="1"/>
    </xf>
    <xf numFmtId="0" fontId="26" fillId="7" borderId="11" xfId="0" applyFont="1" applyFill="1" applyBorder="1" applyAlignment="1">
      <alignment horizontal="left"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10" fillId="7" borderId="14" xfId="0" applyFont="1" applyFill="1" applyBorder="1" applyAlignment="1">
      <alignment vertical="center" wrapText="1"/>
    </xf>
    <xf numFmtId="0" fontId="10" fillId="7" borderId="16" xfId="0" applyFont="1" applyFill="1" applyBorder="1" applyAlignment="1">
      <alignment vertical="center" wrapText="1"/>
    </xf>
    <xf numFmtId="0" fontId="10" fillId="7" borderId="17" xfId="0" applyFont="1" applyFill="1" applyBorder="1" applyAlignment="1">
      <alignment vertical="center" wrapText="1"/>
    </xf>
    <xf numFmtId="0" fontId="10" fillId="7" borderId="3"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46" fillId="13" borderId="0" xfId="0" applyFont="1" applyFill="1" applyBorder="1" applyAlignment="1">
      <alignment horizontal="left" vertical="center" wrapText="1"/>
    </xf>
    <xf numFmtId="0" fontId="50" fillId="4" borderId="19" xfId="0" applyNumberFormat="1" applyFont="1" applyFill="1" applyBorder="1" applyAlignment="1">
      <alignment horizontal="center" vertical="center" wrapText="1"/>
    </xf>
    <xf numFmtId="3" fontId="51" fillId="4" borderId="19" xfId="0" applyNumberFormat="1" applyFont="1" applyFill="1" applyBorder="1" applyAlignment="1">
      <alignment horizontal="center" vertical="center"/>
    </xf>
    <xf numFmtId="0" fontId="13" fillId="7" borderId="0" xfId="0" applyFont="1" applyFill="1" applyBorder="1" applyAlignment="1">
      <alignment horizontal="center" vertical="center" wrapText="1"/>
    </xf>
    <xf numFmtId="0" fontId="10" fillId="7" borderId="0" xfId="0" applyFont="1" applyFill="1" applyBorder="1" applyAlignment="1">
      <alignment horizontal="left" vertical="center" wrapText="1" indent="2"/>
    </xf>
    <xf numFmtId="0" fontId="10" fillId="7" borderId="0" xfId="0" applyFont="1" applyFill="1" applyBorder="1" applyAlignment="1">
      <alignment horizontal="left" vertical="center" wrapText="1"/>
    </xf>
    <xf numFmtId="0" fontId="5" fillId="7" borderId="0" xfId="0" applyFont="1" applyFill="1" applyBorder="1" applyAlignment="1">
      <alignment horizontal="left" vertical="center" wrapText="1"/>
    </xf>
    <xf numFmtId="0" fontId="12" fillId="13"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59" fillId="16" borderId="0" xfId="0" applyFont="1" applyFill="1" applyAlignment="1">
      <alignment horizontal="left" indent="2"/>
    </xf>
    <xf numFmtId="0" fontId="55" fillId="12" borderId="19" xfId="0" applyFont="1" applyFill="1" applyBorder="1" applyAlignment="1">
      <alignment horizontal="left" vertical="center" wrapText="1"/>
    </xf>
    <xf numFmtId="0" fontId="45" fillId="12" borderId="19" xfId="0" applyFont="1" applyFill="1" applyBorder="1" applyAlignment="1">
      <alignment horizontal="center" vertical="center" wrapText="1"/>
    </xf>
    <xf numFmtId="0" fontId="45" fillId="12" borderId="19" xfId="0" applyFont="1" applyFill="1" applyBorder="1" applyAlignment="1">
      <alignment horizontal="center" vertical="center"/>
    </xf>
    <xf numFmtId="0" fontId="56" fillId="12" borderId="21" xfId="0" applyFont="1" applyFill="1" applyBorder="1" applyAlignment="1">
      <alignment horizontal="center" vertical="center"/>
    </xf>
    <xf numFmtId="0" fontId="56" fillId="12" borderId="22" xfId="0" applyFont="1" applyFill="1" applyBorder="1" applyAlignment="1">
      <alignment horizontal="center" vertical="center"/>
    </xf>
    <xf numFmtId="0" fontId="56" fillId="15" borderId="0" xfId="0" applyFont="1" applyFill="1" applyAlignment="1">
      <alignment horizontal="left" indent="1"/>
    </xf>
    <xf numFmtId="3" fontId="61" fillId="14" borderId="24" xfId="0" applyNumberFormat="1" applyFont="1" applyFill="1" applyBorder="1" applyAlignment="1">
      <alignment horizontal="left" vertical="center"/>
    </xf>
    <xf numFmtId="0" fontId="20" fillId="2" borderId="1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26" fillId="7" borderId="9" xfId="0" applyFont="1" applyFill="1" applyBorder="1" applyAlignment="1">
      <alignment horizontal="justify" vertical="center" wrapText="1"/>
    </xf>
    <xf numFmtId="0" fontId="26" fillId="7" borderId="11" xfId="0" applyFont="1" applyFill="1" applyBorder="1" applyAlignment="1">
      <alignment horizontal="justify" vertical="center" wrapText="1"/>
    </xf>
    <xf numFmtId="0" fontId="8" fillId="7" borderId="7" xfId="0" applyFont="1" applyFill="1" applyBorder="1" applyAlignment="1">
      <alignment horizontal="justify" vertical="center" wrapText="1"/>
    </xf>
    <xf numFmtId="0" fontId="8" fillId="7" borderId="6" xfId="0" applyFont="1" applyFill="1" applyBorder="1" applyAlignment="1">
      <alignment horizontal="justify" vertical="center" wrapText="1"/>
    </xf>
    <xf numFmtId="0" fontId="8" fillId="7" borderId="5" xfId="0" applyFont="1" applyFill="1" applyBorder="1" applyAlignment="1">
      <alignment horizontal="justify" vertical="center" wrapText="1"/>
    </xf>
    <xf numFmtId="0" fontId="62" fillId="13" borderId="0" xfId="0" applyFont="1" applyFill="1" applyBorder="1" applyAlignment="1">
      <alignment horizontal="left" vertical="center" wrapText="1"/>
    </xf>
    <xf numFmtId="4" fontId="51" fillId="4" borderId="19" xfId="0" applyNumberFormat="1" applyFont="1" applyFill="1" applyBorder="1" applyAlignment="1">
      <alignment horizontal="center" vertical="center"/>
    </xf>
    <xf numFmtId="0" fontId="45" fillId="12" borderId="19" xfId="0" applyFont="1" applyFill="1" applyBorder="1" applyAlignment="1">
      <alignment horizontal="center"/>
    </xf>
    <xf numFmtId="1" fontId="45" fillId="12" borderId="25" xfId="0" applyNumberFormat="1" applyFont="1" applyFill="1" applyBorder="1" applyAlignment="1">
      <alignment horizontal="center"/>
    </xf>
    <xf numFmtId="1" fontId="45" fillId="12" borderId="26" xfId="0" applyNumberFormat="1" applyFont="1" applyFill="1" applyBorder="1" applyAlignment="1">
      <alignment horizontal="center"/>
    </xf>
    <xf numFmtId="0" fontId="59" fillId="16" borderId="28" xfId="0" applyFont="1" applyFill="1" applyBorder="1" applyAlignment="1">
      <alignment horizontal="left" indent="2"/>
    </xf>
    <xf numFmtId="0" fontId="57" fillId="14" borderId="24" xfId="0" applyFont="1" applyFill="1" applyBorder="1" applyAlignment="1">
      <alignment horizontal="left" indent="2"/>
    </xf>
    <xf numFmtId="0" fontId="10" fillId="7" borderId="9" xfId="0" applyFont="1" applyFill="1" applyBorder="1" applyAlignment="1">
      <alignment vertical="center" wrapText="1"/>
    </xf>
    <xf numFmtId="0" fontId="10" fillId="7" borderId="10" xfId="0" applyFont="1" applyFill="1" applyBorder="1" applyAlignment="1">
      <alignment vertical="center" wrapText="1"/>
    </xf>
    <xf numFmtId="0" fontId="10" fillId="7" borderId="11" xfId="0" applyFont="1" applyFill="1" applyBorder="1" applyAlignment="1">
      <alignment vertical="center" wrapText="1"/>
    </xf>
    <xf numFmtId="0" fontId="31" fillId="6" borderId="0" xfId="0" applyFont="1" applyFill="1" applyAlignment="1">
      <alignment vertical="center" wrapText="1"/>
    </xf>
    <xf numFmtId="0" fontId="36" fillId="7" borderId="9" xfId="0" applyFont="1" applyFill="1" applyBorder="1" applyAlignment="1">
      <alignment vertical="center" wrapText="1"/>
    </xf>
    <xf numFmtId="0" fontId="36" fillId="7" borderId="10" xfId="0" applyFont="1" applyFill="1" applyBorder="1" applyAlignment="1">
      <alignment vertical="center" wrapText="1"/>
    </xf>
    <xf numFmtId="0" fontId="36" fillId="7" borderId="11" xfId="0" applyFont="1" applyFill="1" applyBorder="1" applyAlignment="1">
      <alignment vertical="center" wrapText="1"/>
    </xf>
    <xf numFmtId="0" fontId="26" fillId="7" borderId="9" xfId="0" applyFont="1" applyFill="1" applyBorder="1" applyAlignment="1">
      <alignment vertical="center" wrapText="1"/>
    </xf>
    <xf numFmtId="0" fontId="26" fillId="7" borderId="11" xfId="0" applyFont="1" applyFill="1" applyBorder="1" applyAlignment="1">
      <alignment vertical="center" wrapText="1"/>
    </xf>
    <xf numFmtId="0" fontId="37" fillId="9" borderId="17"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9" xfId="0" applyFont="1" applyFill="1" applyBorder="1" applyAlignment="1">
      <alignment horizontal="center" vertical="center"/>
    </xf>
    <xf numFmtId="0" fontId="37" fillId="9" borderId="10" xfId="0" applyFont="1" applyFill="1" applyBorder="1" applyAlignment="1">
      <alignment horizontal="center" vertical="center"/>
    </xf>
    <xf numFmtId="0" fontId="37" fillId="9" borderId="11" xfId="0" applyFont="1" applyFill="1" applyBorder="1" applyAlignment="1">
      <alignment horizontal="center" vertical="center"/>
    </xf>
    <xf numFmtId="0" fontId="37" fillId="9" borderId="9"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7" fillId="9" borderId="11" xfId="0" applyFont="1" applyFill="1" applyBorder="1" applyAlignment="1">
      <alignment horizontal="center" vertical="center" wrapText="1"/>
    </xf>
    <xf numFmtId="0" fontId="65" fillId="13" borderId="26" xfId="0" applyFont="1" applyFill="1" applyBorder="1" applyAlignment="1">
      <alignment horizontal="left" vertical="center" wrapText="1"/>
    </xf>
    <xf numFmtId="0" fontId="50" fillId="4" borderId="30" xfId="0" applyNumberFormat="1" applyFont="1" applyFill="1" applyBorder="1" applyAlignment="1">
      <alignment horizontal="center" vertical="center" wrapText="1"/>
    </xf>
    <xf numFmtId="0" fontId="50" fillId="4" borderId="31" xfId="0" applyNumberFormat="1" applyFont="1" applyFill="1" applyBorder="1" applyAlignment="1">
      <alignment horizontal="center" vertical="center" wrapText="1"/>
    </xf>
    <xf numFmtId="4" fontId="51" fillId="4" borderId="29" xfId="0" applyNumberFormat="1" applyFont="1" applyFill="1" applyBorder="1" applyAlignment="1">
      <alignment horizontal="center" vertical="center"/>
    </xf>
    <xf numFmtId="0" fontId="0" fillId="7" borderId="0" xfId="0" applyFill="1" applyBorder="1" applyAlignment="1">
      <alignment horizontal="center"/>
    </xf>
    <xf numFmtId="0" fontId="12" fillId="13" borderId="20"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9" xfId="0" applyFont="1" applyFill="1" applyBorder="1" applyAlignment="1">
      <alignment horizontal="center" vertical="center"/>
    </xf>
    <xf numFmtId="0" fontId="40" fillId="6" borderId="0" xfId="0" applyFont="1" applyFill="1" applyAlignment="1">
      <alignment vertical="center" wrapText="1"/>
    </xf>
    <xf numFmtId="0" fontId="43" fillId="9" borderId="7" xfId="0" applyFont="1" applyFill="1" applyBorder="1" applyAlignment="1">
      <alignment horizontal="center" vertical="center"/>
    </xf>
    <xf numFmtId="0" fontId="43" fillId="9" borderId="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2" xfId="0" applyFont="1" applyFill="1" applyBorder="1" applyAlignment="1">
      <alignment vertical="center" wrapText="1"/>
    </xf>
    <xf numFmtId="0" fontId="43" fillId="9" borderId="4" xfId="0" applyFont="1" applyFill="1" applyBorder="1" applyAlignment="1">
      <alignment vertical="center" wrapText="1"/>
    </xf>
    <xf numFmtId="0" fontId="43" fillId="9" borderId="9" xfId="0" applyFont="1" applyFill="1" applyBorder="1" applyAlignment="1">
      <alignment horizontal="center" vertical="center" wrapText="1"/>
    </xf>
    <xf numFmtId="0" fontId="43" fillId="9" borderId="10" xfId="0" applyFont="1" applyFill="1" applyBorder="1" applyAlignment="1">
      <alignment horizontal="center" vertical="center" wrapText="1"/>
    </xf>
    <xf numFmtId="0" fontId="43" fillId="9" borderId="11" xfId="0" applyFont="1" applyFill="1" applyBorder="1" applyAlignment="1">
      <alignment horizontal="center" vertical="center" wrapText="1"/>
    </xf>
    <xf numFmtId="0" fontId="43" fillId="9" borderId="9" xfId="0" applyFont="1" applyFill="1" applyBorder="1" applyAlignment="1">
      <alignment horizontal="center" vertical="center"/>
    </xf>
    <xf numFmtId="0" fontId="43" fillId="9" borderId="10" xfId="0" applyFont="1" applyFill="1" applyBorder="1" applyAlignment="1">
      <alignment horizontal="center" vertical="center"/>
    </xf>
    <xf numFmtId="0" fontId="43" fillId="9" borderId="11" xfId="0" applyFont="1" applyFill="1" applyBorder="1" applyAlignment="1">
      <alignment horizontal="center" vertical="center"/>
    </xf>
    <xf numFmtId="0" fontId="65" fillId="13" borderId="0" xfId="0" applyFont="1" applyFill="1" applyBorder="1" applyAlignment="1">
      <alignment horizontal="left" vertical="center" wrapText="1"/>
    </xf>
    <xf numFmtId="0" fontId="67" fillId="13" borderId="0" xfId="0" applyFont="1" applyFill="1" applyBorder="1" applyAlignment="1">
      <alignment horizontal="left" vertical="center" wrapText="1"/>
    </xf>
    <xf numFmtId="0" fontId="70" fillId="16" borderId="0" xfId="0" applyFont="1" applyFill="1" applyAlignment="1">
      <alignment horizontal="left"/>
    </xf>
    <xf numFmtId="0" fontId="45" fillId="15" borderId="0" xfId="0" applyFont="1" applyFill="1" applyAlignment="1">
      <alignment horizontal="left"/>
    </xf>
    <xf numFmtId="0" fontId="55" fillId="12" borderId="19" xfId="0" applyFont="1" applyFill="1" applyBorder="1" applyAlignment="1">
      <alignment horizontal="center" vertical="center" wrapText="1"/>
    </xf>
    <xf numFmtId="164" fontId="71" fillId="14" borderId="24" xfId="0" applyNumberFormat="1" applyFont="1" applyFill="1" applyBorder="1" applyAlignment="1">
      <alignment horizontal="right" vertical="center"/>
    </xf>
    <xf numFmtId="0" fontId="44" fillId="9" borderId="1" xfId="0" applyFont="1" applyFill="1" applyBorder="1" applyAlignment="1">
      <alignment horizontal="center" vertical="center"/>
    </xf>
    <xf numFmtId="0" fontId="36" fillId="12" borderId="30" xfId="0" applyFont="1" applyFill="1" applyBorder="1" applyAlignment="1">
      <alignment horizontal="center"/>
    </xf>
    <xf numFmtId="0" fontId="36" fillId="12" borderId="31" xfId="0" applyFont="1" applyFill="1" applyBorder="1" applyAlignment="1">
      <alignment horizontal="center"/>
    </xf>
    <xf numFmtId="2" fontId="45" fillId="12" borderId="19" xfId="0" applyNumberFormat="1" applyFont="1" applyFill="1" applyBorder="1" applyAlignment="1">
      <alignment horizontal="center" vertical="center" wrapText="1"/>
    </xf>
    <xf numFmtId="2" fontId="45" fillId="12" borderId="19" xfId="0" applyNumberFormat="1" applyFont="1" applyFill="1" applyBorder="1" applyAlignment="1">
      <alignment horizontal="center" vertical="center"/>
    </xf>
    <xf numFmtId="0" fontId="56" fillId="12" borderId="32" xfId="0" applyFont="1" applyFill="1" applyBorder="1" applyAlignment="1">
      <alignment horizontal="center"/>
    </xf>
    <xf numFmtId="0" fontId="56" fillId="12" borderId="33"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292C3C"/>
      <color rgb="FF009999"/>
      <color rgb="FF00C0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5" Type="http://schemas.openxmlformats.org/officeDocument/2006/relationships/image" Target="../media/image6.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5" Type="http://schemas.openxmlformats.org/officeDocument/2006/relationships/image" Target="../media/image6.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6.png"/><Relationship Id="rId1" Type="http://schemas.openxmlformats.org/officeDocument/2006/relationships/image" Target="../media/image20.png"/><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png"/><Relationship Id="rId5" Type="http://schemas.openxmlformats.org/officeDocument/2006/relationships/image" Target="../media/image6.png"/><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2.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29</xdr:row>
      <xdr:rowOff>138588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56630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390524</xdr:colOff>
      <xdr:row>8</xdr:row>
      <xdr:rowOff>76200</xdr:rowOff>
    </xdr:from>
    <xdr:to>
      <xdr:col>3</xdr:col>
      <xdr:colOff>801260</xdr:colOff>
      <xdr:row>8</xdr:row>
      <xdr:rowOff>476250</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43124" y="3057525"/>
          <a:ext cx="1925211"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15</xdr:row>
      <xdr:rowOff>66675</xdr:rowOff>
    </xdr:from>
    <xdr:to>
      <xdr:col>3</xdr:col>
      <xdr:colOff>180974</xdr:colOff>
      <xdr:row>15</xdr:row>
      <xdr:rowOff>457200</xdr:rowOff>
    </xdr:to>
    <xdr:pic>
      <xdr:nvPicPr>
        <xdr:cNvPr id="3" name="Imagen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47875" y="7219950"/>
          <a:ext cx="1400174"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400052</xdr:colOff>
      <xdr:row>19</xdr:row>
      <xdr:rowOff>288305</xdr:rowOff>
    </xdr:from>
    <xdr:to>
      <xdr:col>5</xdr:col>
      <xdr:colOff>504825</xdr:colOff>
      <xdr:row>20</xdr:row>
      <xdr:rowOff>342857</xdr:rowOff>
    </xdr:to>
    <xdr:pic>
      <xdr:nvPicPr>
        <xdr:cNvPr id="4" name="Imagen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67352" y="8632205"/>
          <a:ext cx="1619248" cy="559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138205</xdr:colOff>
      <xdr:row>1</xdr:row>
      <xdr:rowOff>10832</xdr:rowOff>
    </xdr:from>
    <xdr:to>
      <xdr:col>1</xdr:col>
      <xdr:colOff>1626255</xdr:colOff>
      <xdr:row>3</xdr:row>
      <xdr:rowOff>182147</xdr:rowOff>
    </xdr:to>
    <xdr:pic>
      <xdr:nvPicPr>
        <xdr:cNvPr id="7" name="Imagen 6">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4"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955" y="210857"/>
          <a:ext cx="1488050" cy="552315"/>
        </a:xfrm>
        <a:prstGeom prst="rect">
          <a:avLst/>
        </a:prstGeom>
      </xdr:spPr>
    </xdr:pic>
    <xdr:clientData/>
  </xdr:twoCellAnchor>
  <xdr:twoCellAnchor editAs="oneCell">
    <xdr:from>
      <xdr:col>5</xdr:col>
      <xdr:colOff>228600</xdr:colOff>
      <xdr:row>1</xdr:row>
      <xdr:rowOff>64752</xdr:rowOff>
    </xdr:from>
    <xdr:to>
      <xdr:col>5</xdr:col>
      <xdr:colOff>1224095</xdr:colOff>
      <xdr:row>3</xdr:row>
      <xdr:rowOff>115723</xdr:rowOff>
    </xdr:to>
    <xdr:pic>
      <xdr:nvPicPr>
        <xdr:cNvPr id="9" name="Imagen 8"/>
        <xdr:cNvPicPr/>
      </xdr:nvPicPr>
      <xdr:blipFill rotWithShape="1">
        <a:blip xmlns:r="http://schemas.openxmlformats.org/officeDocument/2006/relationships" r:embed="rId5"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6810375" y="264777"/>
          <a:ext cx="995495" cy="4319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xdr:colOff>
      <xdr:row>7</xdr:row>
      <xdr:rowOff>248477</xdr:rowOff>
    </xdr:from>
    <xdr:to>
      <xdr:col>7</xdr:col>
      <xdr:colOff>1</xdr:colOff>
      <xdr:row>7</xdr:row>
      <xdr:rowOff>759656</xdr:rowOff>
    </xdr:to>
    <xdr:pic>
      <xdr:nvPicPr>
        <xdr:cNvPr id="4" name="Imagen 3">
          <a:extLst>
            <a:ext uri="{FF2B5EF4-FFF2-40B4-BE49-F238E27FC236}">
              <a16:creationId xmlns:a16="http://schemas.microsoft.com/office/drawing/2014/main" id="{79D146A1-C3B6-845F-C239-DCBC3C71C858}"/>
            </a:ext>
          </a:extLst>
        </xdr:cNvPr>
        <xdr:cNvPicPr>
          <a:picLocks noChangeAspect="1"/>
        </xdr:cNvPicPr>
      </xdr:nvPicPr>
      <xdr:blipFill>
        <a:blip xmlns:r="http://schemas.openxmlformats.org/officeDocument/2006/relationships" r:embed="rId1"/>
        <a:stretch>
          <a:fillRect/>
        </a:stretch>
      </xdr:blipFill>
      <xdr:spPr>
        <a:xfrm>
          <a:off x="8267701" y="3029777"/>
          <a:ext cx="2266950" cy="511179"/>
        </a:xfrm>
        <a:prstGeom prst="rect">
          <a:avLst/>
        </a:prstGeom>
      </xdr:spPr>
    </xdr:pic>
    <xdr:clientData/>
  </xdr:twoCellAnchor>
  <xdr:twoCellAnchor editAs="oneCell">
    <xdr:from>
      <xdr:col>5</xdr:col>
      <xdr:colOff>483153</xdr:colOff>
      <xdr:row>13</xdr:row>
      <xdr:rowOff>207065</xdr:rowOff>
    </xdr:from>
    <xdr:to>
      <xdr:col>6</xdr:col>
      <xdr:colOff>717827</xdr:colOff>
      <xdr:row>13</xdr:row>
      <xdr:rowOff>648805</xdr:rowOff>
    </xdr:to>
    <xdr:pic>
      <xdr:nvPicPr>
        <xdr:cNvPr id="5" name="Imagen 4">
          <a:extLst>
            <a:ext uri="{FF2B5EF4-FFF2-40B4-BE49-F238E27FC236}">
              <a16:creationId xmlns:a16="http://schemas.microsoft.com/office/drawing/2014/main" id="{5E181A3C-A858-4B0B-6268-B72E125F1466}"/>
            </a:ext>
          </a:extLst>
        </xdr:cNvPr>
        <xdr:cNvPicPr>
          <a:picLocks noChangeAspect="1"/>
        </xdr:cNvPicPr>
      </xdr:nvPicPr>
      <xdr:blipFill>
        <a:blip xmlns:r="http://schemas.openxmlformats.org/officeDocument/2006/relationships" r:embed="rId2"/>
        <a:stretch>
          <a:fillRect/>
        </a:stretch>
      </xdr:blipFill>
      <xdr:spPr>
        <a:xfrm>
          <a:off x="8750853" y="4788590"/>
          <a:ext cx="1368149" cy="441740"/>
        </a:xfrm>
        <a:prstGeom prst="rect">
          <a:avLst/>
        </a:prstGeom>
      </xdr:spPr>
    </xdr:pic>
    <xdr:clientData/>
  </xdr:twoCellAnchor>
  <xdr:twoCellAnchor editAs="oneCell">
    <xdr:from>
      <xdr:col>4</xdr:col>
      <xdr:colOff>1297607</xdr:colOff>
      <xdr:row>17</xdr:row>
      <xdr:rowOff>82823</xdr:rowOff>
    </xdr:from>
    <xdr:to>
      <xdr:col>6</xdr:col>
      <xdr:colOff>3691</xdr:colOff>
      <xdr:row>19</xdr:row>
      <xdr:rowOff>165650</xdr:rowOff>
    </xdr:to>
    <xdr:pic>
      <xdr:nvPicPr>
        <xdr:cNvPr id="6" name="Imagen 5">
          <a:extLst>
            <a:ext uri="{FF2B5EF4-FFF2-40B4-BE49-F238E27FC236}">
              <a16:creationId xmlns:a16="http://schemas.microsoft.com/office/drawing/2014/main" id="{A5B4CEE6-4F87-A943-DD2C-06E0D0441F82}"/>
            </a:ext>
          </a:extLst>
        </xdr:cNvPr>
        <xdr:cNvPicPr>
          <a:picLocks noChangeAspect="1"/>
        </xdr:cNvPicPr>
      </xdr:nvPicPr>
      <xdr:blipFill>
        <a:blip xmlns:r="http://schemas.openxmlformats.org/officeDocument/2006/relationships" r:embed="rId3"/>
        <a:stretch>
          <a:fillRect/>
        </a:stretch>
      </xdr:blipFill>
      <xdr:spPr>
        <a:xfrm>
          <a:off x="8269907" y="6340748"/>
          <a:ext cx="1134959" cy="463827"/>
        </a:xfrm>
        <a:prstGeom prst="rect">
          <a:avLst/>
        </a:prstGeom>
      </xdr:spPr>
    </xdr:pic>
    <xdr:clientData/>
  </xdr:twoCellAnchor>
  <xdr:twoCellAnchor>
    <xdr:from>
      <xdr:col>1</xdr:col>
      <xdr:colOff>0</xdr:colOff>
      <xdr:row>25</xdr:row>
      <xdr:rowOff>138545</xdr:rowOff>
    </xdr:from>
    <xdr:to>
      <xdr:col>8</xdr:col>
      <xdr:colOff>363682</xdr:colOff>
      <xdr:row>25</xdr:row>
      <xdr:rowOff>880134</xdr:rowOff>
    </xdr:to>
    <xdr:sp macro="" textlink="">
      <xdr:nvSpPr>
        <xdr:cNvPr id="7" name="CuadroTexto 6">
          <a:extLst>
            <a:ext uri="{FF2B5EF4-FFF2-40B4-BE49-F238E27FC236}">
              <a16:creationId xmlns:a16="http://schemas.microsoft.com/office/drawing/2014/main" id="{41C9E681-79D3-704B-9F90-D8BD30C54581}"/>
            </a:ext>
          </a:extLst>
        </xdr:cNvPr>
        <xdr:cNvSpPr txBox="1"/>
      </xdr:nvSpPr>
      <xdr:spPr>
        <a:xfrm>
          <a:off x="0" y="7929995"/>
          <a:ext cx="12031807" cy="741589"/>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800" b="1">
              <a:latin typeface="Avenir Medium" panose="02000603020000020003" pitchFamily="2" charset="0"/>
            </a:rPr>
            <a:t>Nota para los resultados</a:t>
          </a:r>
          <a:r>
            <a:rPr lang="es-MX" sz="800" b="1" baseline="0">
              <a:latin typeface="Avenir Medium" panose="02000603020000020003" pitchFamily="2" charset="0"/>
            </a:rPr>
            <a:t> por institución</a:t>
          </a:r>
          <a:r>
            <a:rPr lang="es-MX" sz="800" b="1">
              <a:latin typeface="Avenir Medium" panose="02000603020000020003" pitchFamily="2" charset="0"/>
            </a:rPr>
            <a:t>:</a:t>
          </a:r>
          <a:r>
            <a:rPr lang="es-MX" sz="800" b="1" baseline="0">
              <a:latin typeface="Avenir Medium" panose="02000603020000020003" pitchFamily="2" charset="0"/>
            </a:rPr>
            <a:t> </a:t>
          </a:r>
          <a:endParaRPr lang="es-MX" sz="700" b="1" baseline="0">
            <a:latin typeface="Avenir Medium" panose="02000603020000020003" pitchFamily="2" charset="0"/>
          </a:endParaRPr>
        </a:p>
        <a:p>
          <a:pPr algn="l"/>
          <a:r>
            <a:rPr lang="es-MX" sz="800" baseline="0">
              <a:latin typeface="Avenir Medium" panose="02000603020000020003" pitchFamily="2" charset="0"/>
            </a:rPr>
            <a:t>1) Los valores registrados como 0.00001 indican que el informante del ente público no respondió la pregunta formulada para integrar la variable seleccionada. </a:t>
          </a:r>
          <a:endParaRPr lang="es-MX" sz="700" baseline="0">
            <a:latin typeface="Avenir Medium" panose="02000603020000020003" pitchFamily="2" charset="0"/>
          </a:endParaRPr>
        </a:p>
        <a:p>
          <a:pPr algn="l"/>
          <a:endParaRPr lang="es-MX" sz="100" baseline="0">
            <a:latin typeface="Avenir Medium" panose="02000603020000020003" pitchFamily="2"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latin typeface="Avenir Medium" panose="02000603020000020003" pitchFamily="2" charset="0"/>
            </a:rPr>
            <a:t>2) Los</a:t>
          </a:r>
          <a:r>
            <a:rPr lang="es-MX" sz="800" baseline="0">
              <a:solidFill>
                <a:schemeClr val="dk1"/>
              </a:solidFill>
              <a:effectLst/>
              <a:latin typeface="Avenir Medium" panose="02000603020000020003" pitchFamily="2" charset="0"/>
              <a:ea typeface="+mn-ea"/>
              <a:cs typeface="+mn-cs"/>
            </a:rPr>
            <a:t> valores registrados como 0.00002 indican que el informante del ente público respondió que no le era aplicable a su ente su ente público</a:t>
          </a: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solidFill>
                <a:schemeClr val="dk1"/>
              </a:solidFill>
              <a:effectLst/>
              <a:latin typeface="Avenir Medium" panose="02000603020000020003" pitchFamily="2" charset="0"/>
              <a:ea typeface="+mn-ea"/>
              <a:cs typeface="+mn-cs"/>
            </a:rPr>
            <a:t>3) Los valores registrados como 0.00003 indican que el informante del ente público respondió que le  aplica pero no sucedió en el período reportado. </a:t>
          </a:r>
        </a:p>
      </xdr:txBody>
    </xdr:sp>
    <xdr:clientData/>
  </xdr:twoCellAnchor>
  <xdr:twoCellAnchor editAs="oneCell">
    <xdr:from>
      <xdr:col>1</xdr:col>
      <xdr:colOff>138205</xdr:colOff>
      <xdr:row>1</xdr:row>
      <xdr:rowOff>29882</xdr:rowOff>
    </xdr:from>
    <xdr:to>
      <xdr:col>1</xdr:col>
      <xdr:colOff>1631090</xdr:colOff>
      <xdr:row>3</xdr:row>
      <xdr:rowOff>183888</xdr:rowOff>
    </xdr:to>
    <xdr:pic>
      <xdr:nvPicPr>
        <xdr:cNvPr id="8" name="Imagen 7">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4"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138205" y="29882"/>
          <a:ext cx="1492885" cy="535006"/>
        </a:xfrm>
        <a:prstGeom prst="rect">
          <a:avLst/>
        </a:prstGeom>
      </xdr:spPr>
    </xdr:pic>
    <xdr:clientData/>
  </xdr:twoCellAnchor>
  <xdr:twoCellAnchor editAs="oneCell">
    <xdr:from>
      <xdr:col>5</xdr:col>
      <xdr:colOff>1003977</xdr:colOff>
      <xdr:row>1</xdr:row>
      <xdr:rowOff>65452</xdr:rowOff>
    </xdr:from>
    <xdr:to>
      <xdr:col>6</xdr:col>
      <xdr:colOff>864053</xdr:colOff>
      <xdr:row>3</xdr:row>
      <xdr:rowOff>116423</xdr:rowOff>
    </xdr:to>
    <xdr:pic>
      <xdr:nvPicPr>
        <xdr:cNvPr id="12" name="Imagen 11"/>
        <xdr:cNvPicPr/>
      </xdr:nvPicPr>
      <xdr:blipFill rotWithShape="1">
        <a:blip xmlns:r="http://schemas.openxmlformats.org/officeDocument/2006/relationships" r:embed="rId5"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9552665" y="255952"/>
          <a:ext cx="991169" cy="4319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219075</xdr:colOff>
      <xdr:row>8</xdr:row>
      <xdr:rowOff>71438</xdr:rowOff>
    </xdr:from>
    <xdr:to>
      <xdr:col>2</xdr:col>
      <xdr:colOff>1668649</xdr:colOff>
      <xdr:row>8</xdr:row>
      <xdr:rowOff>526676</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3309938"/>
          <a:ext cx="1449574" cy="45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402571</xdr:colOff>
      <xdr:row>13</xdr:row>
      <xdr:rowOff>257737</xdr:rowOff>
    </xdr:from>
    <xdr:to>
      <xdr:col>4</xdr:col>
      <xdr:colOff>1863992</xdr:colOff>
      <xdr:row>15</xdr:row>
      <xdr:rowOff>67237</xdr:rowOff>
    </xdr:to>
    <xdr:pic>
      <xdr:nvPicPr>
        <xdr:cNvPr id="3" name="Imagen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8896" y="6534712"/>
          <a:ext cx="1461421"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138205</xdr:colOff>
      <xdr:row>1</xdr:row>
      <xdr:rowOff>10832</xdr:rowOff>
    </xdr:from>
    <xdr:to>
      <xdr:col>2</xdr:col>
      <xdr:colOff>473730</xdr:colOff>
      <xdr:row>3</xdr:row>
      <xdr:rowOff>182147</xdr:rowOff>
    </xdr:to>
    <xdr:pic>
      <xdr:nvPicPr>
        <xdr:cNvPr id="6" name="Imagen 5">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955" y="210857"/>
          <a:ext cx="1488050" cy="552315"/>
        </a:xfrm>
        <a:prstGeom prst="rect">
          <a:avLst/>
        </a:prstGeom>
      </xdr:spPr>
    </xdr:pic>
    <xdr:clientData/>
  </xdr:twoCellAnchor>
  <xdr:twoCellAnchor editAs="oneCell">
    <xdr:from>
      <xdr:col>5</xdr:col>
      <xdr:colOff>1057275</xdr:colOff>
      <xdr:row>1</xdr:row>
      <xdr:rowOff>64752</xdr:rowOff>
    </xdr:from>
    <xdr:to>
      <xdr:col>5</xdr:col>
      <xdr:colOff>2052770</xdr:colOff>
      <xdr:row>3</xdr:row>
      <xdr:rowOff>115723</xdr:rowOff>
    </xdr:to>
    <xdr:pic>
      <xdr:nvPicPr>
        <xdr:cNvPr id="10" name="Imagen 9"/>
        <xdr:cNvPicPr/>
      </xdr:nvPicPr>
      <xdr:blipFill rotWithShape="1">
        <a:blip xmlns:r="http://schemas.openxmlformats.org/officeDocument/2006/relationships" r:embed="rId4"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8134350" y="264777"/>
          <a:ext cx="995495" cy="4319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368299</xdr:colOff>
      <xdr:row>7</xdr:row>
      <xdr:rowOff>165100</xdr:rowOff>
    </xdr:from>
    <xdr:to>
      <xdr:col>6</xdr:col>
      <xdr:colOff>335683</xdr:colOff>
      <xdr:row>7</xdr:row>
      <xdr:rowOff>673100</xdr:rowOff>
    </xdr:to>
    <xdr:pic>
      <xdr:nvPicPr>
        <xdr:cNvPr id="4" name="Imagen 3">
          <a:extLst>
            <a:ext uri="{FF2B5EF4-FFF2-40B4-BE49-F238E27FC236}">
              <a16:creationId xmlns:a16="http://schemas.microsoft.com/office/drawing/2014/main" id="{5E3E1D5A-6124-5F54-C807-CAEA90913EC8}"/>
            </a:ext>
          </a:extLst>
        </xdr:cNvPr>
        <xdr:cNvPicPr>
          <a:picLocks noChangeAspect="1"/>
        </xdr:cNvPicPr>
      </xdr:nvPicPr>
      <xdr:blipFill>
        <a:blip xmlns:r="http://schemas.openxmlformats.org/officeDocument/2006/relationships" r:embed="rId1"/>
        <a:stretch>
          <a:fillRect/>
        </a:stretch>
      </xdr:blipFill>
      <xdr:spPr>
        <a:xfrm>
          <a:off x="9236074" y="3203575"/>
          <a:ext cx="1462809" cy="508000"/>
        </a:xfrm>
        <a:prstGeom prst="rect">
          <a:avLst/>
        </a:prstGeom>
      </xdr:spPr>
    </xdr:pic>
    <xdr:clientData/>
  </xdr:twoCellAnchor>
  <xdr:twoCellAnchor editAs="oneCell">
    <xdr:from>
      <xdr:col>5</xdr:col>
      <xdr:colOff>355599</xdr:colOff>
      <xdr:row>10</xdr:row>
      <xdr:rowOff>152400</xdr:rowOff>
    </xdr:from>
    <xdr:to>
      <xdr:col>6</xdr:col>
      <xdr:colOff>443073</xdr:colOff>
      <xdr:row>10</xdr:row>
      <xdr:rowOff>622300</xdr:rowOff>
    </xdr:to>
    <xdr:pic>
      <xdr:nvPicPr>
        <xdr:cNvPr id="5" name="Imagen 4">
          <a:extLst>
            <a:ext uri="{FF2B5EF4-FFF2-40B4-BE49-F238E27FC236}">
              <a16:creationId xmlns:a16="http://schemas.microsoft.com/office/drawing/2014/main" id="{E91C01DD-A38C-1FDE-E74A-1B55C3F3506B}"/>
            </a:ext>
          </a:extLst>
        </xdr:cNvPr>
        <xdr:cNvPicPr>
          <a:picLocks noChangeAspect="1"/>
        </xdr:cNvPicPr>
      </xdr:nvPicPr>
      <xdr:blipFill>
        <a:blip xmlns:r="http://schemas.openxmlformats.org/officeDocument/2006/relationships" r:embed="rId2"/>
        <a:stretch>
          <a:fillRect/>
        </a:stretch>
      </xdr:blipFill>
      <xdr:spPr>
        <a:xfrm>
          <a:off x="9223374" y="4591050"/>
          <a:ext cx="1582899" cy="469900"/>
        </a:xfrm>
        <a:prstGeom prst="rect">
          <a:avLst/>
        </a:prstGeom>
      </xdr:spPr>
    </xdr:pic>
    <xdr:clientData/>
  </xdr:twoCellAnchor>
  <xdr:twoCellAnchor editAs="oneCell">
    <xdr:from>
      <xdr:col>5</xdr:col>
      <xdr:colOff>330200</xdr:colOff>
      <xdr:row>13</xdr:row>
      <xdr:rowOff>50800</xdr:rowOff>
    </xdr:from>
    <xdr:to>
      <xdr:col>6</xdr:col>
      <xdr:colOff>294035</xdr:colOff>
      <xdr:row>15</xdr:row>
      <xdr:rowOff>165100</xdr:rowOff>
    </xdr:to>
    <xdr:pic>
      <xdr:nvPicPr>
        <xdr:cNvPr id="6" name="Imagen 5">
          <a:extLst>
            <a:ext uri="{FF2B5EF4-FFF2-40B4-BE49-F238E27FC236}">
              <a16:creationId xmlns:a16="http://schemas.microsoft.com/office/drawing/2014/main" id="{605B32C4-5768-FA3C-B0BE-3BAFE98B2B16}"/>
            </a:ext>
          </a:extLst>
        </xdr:cNvPr>
        <xdr:cNvPicPr>
          <a:picLocks noChangeAspect="1"/>
        </xdr:cNvPicPr>
      </xdr:nvPicPr>
      <xdr:blipFill>
        <a:blip xmlns:r="http://schemas.openxmlformats.org/officeDocument/2006/relationships" r:embed="rId3"/>
        <a:stretch>
          <a:fillRect/>
        </a:stretch>
      </xdr:blipFill>
      <xdr:spPr>
        <a:xfrm>
          <a:off x="9197975" y="5813425"/>
          <a:ext cx="1459260" cy="495300"/>
        </a:xfrm>
        <a:prstGeom prst="rect">
          <a:avLst/>
        </a:prstGeom>
      </xdr:spPr>
    </xdr:pic>
    <xdr:clientData/>
  </xdr:twoCellAnchor>
  <xdr:twoCellAnchor>
    <xdr:from>
      <xdr:col>1</xdr:col>
      <xdr:colOff>0</xdr:colOff>
      <xdr:row>21</xdr:row>
      <xdr:rowOff>155864</xdr:rowOff>
    </xdr:from>
    <xdr:to>
      <xdr:col>7</xdr:col>
      <xdr:colOff>190500</xdr:colOff>
      <xdr:row>21</xdr:row>
      <xdr:rowOff>897453</xdr:rowOff>
    </xdr:to>
    <xdr:sp macro="" textlink="">
      <xdr:nvSpPr>
        <xdr:cNvPr id="7" name="CuadroTexto 6">
          <a:extLst>
            <a:ext uri="{FF2B5EF4-FFF2-40B4-BE49-F238E27FC236}">
              <a16:creationId xmlns:a16="http://schemas.microsoft.com/office/drawing/2014/main" id="{41C9E681-79D3-704B-9F90-D8BD30C54581}"/>
            </a:ext>
          </a:extLst>
        </xdr:cNvPr>
        <xdr:cNvSpPr txBox="1"/>
      </xdr:nvSpPr>
      <xdr:spPr>
        <a:xfrm>
          <a:off x="0" y="7452014"/>
          <a:ext cx="11991975" cy="741589"/>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800" b="1">
              <a:latin typeface="Avenir Medium" panose="02000603020000020003" pitchFamily="2" charset="0"/>
            </a:rPr>
            <a:t>Nota para los resultados</a:t>
          </a:r>
          <a:r>
            <a:rPr lang="es-MX" sz="800" b="1" baseline="0">
              <a:latin typeface="Avenir Medium" panose="02000603020000020003" pitchFamily="2" charset="0"/>
            </a:rPr>
            <a:t> por institución</a:t>
          </a:r>
          <a:r>
            <a:rPr lang="es-MX" sz="800" b="1">
              <a:latin typeface="Avenir Medium" panose="02000603020000020003" pitchFamily="2" charset="0"/>
            </a:rPr>
            <a:t>:</a:t>
          </a:r>
          <a:r>
            <a:rPr lang="es-MX" sz="800" b="1" baseline="0">
              <a:latin typeface="Avenir Medium" panose="02000603020000020003" pitchFamily="2" charset="0"/>
            </a:rPr>
            <a:t> </a:t>
          </a:r>
          <a:endParaRPr lang="es-MX" sz="700" b="1" baseline="0">
            <a:latin typeface="Avenir Medium" panose="02000603020000020003" pitchFamily="2" charset="0"/>
          </a:endParaRPr>
        </a:p>
        <a:p>
          <a:pPr algn="l"/>
          <a:r>
            <a:rPr lang="es-MX" sz="800" baseline="0">
              <a:latin typeface="Avenir Medium" panose="02000603020000020003" pitchFamily="2" charset="0"/>
            </a:rPr>
            <a:t>1) Los valores registrados como 0.00001 indican que el informante del ente público no respondió la pregunta formulada para integrar la variable seleccionada. </a:t>
          </a:r>
          <a:endParaRPr lang="es-MX" sz="700" baseline="0">
            <a:latin typeface="Avenir Medium" panose="02000603020000020003" pitchFamily="2" charset="0"/>
          </a:endParaRPr>
        </a:p>
        <a:p>
          <a:pPr algn="l"/>
          <a:endParaRPr lang="es-MX" sz="100" baseline="0">
            <a:latin typeface="Avenir Medium" panose="02000603020000020003" pitchFamily="2"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latin typeface="Avenir Medium" panose="02000603020000020003" pitchFamily="2" charset="0"/>
            </a:rPr>
            <a:t>2) Los</a:t>
          </a:r>
          <a:r>
            <a:rPr lang="es-MX" sz="800" baseline="0">
              <a:solidFill>
                <a:schemeClr val="dk1"/>
              </a:solidFill>
              <a:effectLst/>
              <a:latin typeface="Avenir Medium" panose="02000603020000020003" pitchFamily="2" charset="0"/>
              <a:ea typeface="+mn-ea"/>
              <a:cs typeface="+mn-cs"/>
            </a:rPr>
            <a:t> valores registrados como 0.00002 indican que el informante del ente público respondió que no le era aplicable a su ente su ente público</a:t>
          </a: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solidFill>
                <a:schemeClr val="dk1"/>
              </a:solidFill>
              <a:effectLst/>
              <a:latin typeface="Avenir Medium" panose="02000603020000020003" pitchFamily="2" charset="0"/>
              <a:ea typeface="+mn-ea"/>
              <a:cs typeface="+mn-cs"/>
            </a:rPr>
            <a:t>3) Los valores registrados como 0.00003 indican que el informante del ente público respondió que le  aplica pero no sucedió en el período reportado. </a:t>
          </a:r>
        </a:p>
      </xdr:txBody>
    </xdr:sp>
    <xdr:clientData/>
  </xdr:twoCellAnchor>
  <xdr:twoCellAnchor editAs="oneCell">
    <xdr:from>
      <xdr:col>1</xdr:col>
      <xdr:colOff>138205</xdr:colOff>
      <xdr:row>1</xdr:row>
      <xdr:rowOff>29882</xdr:rowOff>
    </xdr:from>
    <xdr:to>
      <xdr:col>1</xdr:col>
      <xdr:colOff>1631090</xdr:colOff>
      <xdr:row>3</xdr:row>
      <xdr:rowOff>183888</xdr:rowOff>
    </xdr:to>
    <xdr:pic>
      <xdr:nvPicPr>
        <xdr:cNvPr id="8" name="Imagen 7">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4"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138205" y="29882"/>
          <a:ext cx="1492885" cy="535006"/>
        </a:xfrm>
        <a:prstGeom prst="rect">
          <a:avLst/>
        </a:prstGeom>
      </xdr:spPr>
    </xdr:pic>
    <xdr:clientData/>
  </xdr:twoCellAnchor>
  <xdr:twoCellAnchor editAs="oneCell">
    <xdr:from>
      <xdr:col>6</xdr:col>
      <xdr:colOff>178777</xdr:colOff>
      <xdr:row>1</xdr:row>
      <xdr:rowOff>64752</xdr:rowOff>
    </xdr:from>
    <xdr:to>
      <xdr:col>6</xdr:col>
      <xdr:colOff>1170647</xdr:colOff>
      <xdr:row>3</xdr:row>
      <xdr:rowOff>115723</xdr:rowOff>
    </xdr:to>
    <xdr:pic>
      <xdr:nvPicPr>
        <xdr:cNvPr id="10" name="Imagen 9"/>
        <xdr:cNvPicPr/>
      </xdr:nvPicPr>
      <xdr:blipFill rotWithShape="1">
        <a:blip xmlns:r="http://schemas.openxmlformats.org/officeDocument/2006/relationships" r:embed="rId5"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10839450" y="255252"/>
          <a:ext cx="991870" cy="4319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204108</xdr:colOff>
      <xdr:row>10</xdr:row>
      <xdr:rowOff>122465</xdr:rowOff>
    </xdr:from>
    <xdr:to>
      <xdr:col>5</xdr:col>
      <xdr:colOff>243296</xdr:colOff>
      <xdr:row>12</xdr:row>
      <xdr:rowOff>244929</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42758" y="4951640"/>
          <a:ext cx="1134563" cy="512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138205</xdr:colOff>
      <xdr:row>1</xdr:row>
      <xdr:rowOff>10832</xdr:rowOff>
    </xdr:from>
    <xdr:to>
      <xdr:col>1</xdr:col>
      <xdr:colOff>1626255</xdr:colOff>
      <xdr:row>3</xdr:row>
      <xdr:rowOff>182147</xdr:rowOff>
    </xdr:to>
    <xdr:pic>
      <xdr:nvPicPr>
        <xdr:cNvPr id="6" name="Imagen 5">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955" y="210857"/>
          <a:ext cx="1488050" cy="552315"/>
        </a:xfrm>
        <a:prstGeom prst="rect">
          <a:avLst/>
        </a:prstGeom>
      </xdr:spPr>
    </xdr:pic>
    <xdr:clientData/>
  </xdr:twoCellAnchor>
  <xdr:twoCellAnchor editAs="oneCell">
    <xdr:from>
      <xdr:col>5</xdr:col>
      <xdr:colOff>390525</xdr:colOff>
      <xdr:row>1</xdr:row>
      <xdr:rowOff>64752</xdr:rowOff>
    </xdr:from>
    <xdr:to>
      <xdr:col>5</xdr:col>
      <xdr:colOff>1386020</xdr:colOff>
      <xdr:row>3</xdr:row>
      <xdr:rowOff>115723</xdr:rowOff>
    </xdr:to>
    <xdr:pic>
      <xdr:nvPicPr>
        <xdr:cNvPr id="5" name="Imagen 4"/>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6210300" y="264777"/>
          <a:ext cx="995495" cy="4319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330199</xdr:colOff>
      <xdr:row>10</xdr:row>
      <xdr:rowOff>50800</xdr:rowOff>
    </xdr:from>
    <xdr:to>
      <xdr:col>6</xdr:col>
      <xdr:colOff>116348</xdr:colOff>
      <xdr:row>12</xdr:row>
      <xdr:rowOff>177800</xdr:rowOff>
    </xdr:to>
    <xdr:pic>
      <xdr:nvPicPr>
        <xdr:cNvPr id="4" name="Imagen 3">
          <a:extLst>
            <a:ext uri="{FF2B5EF4-FFF2-40B4-BE49-F238E27FC236}">
              <a16:creationId xmlns:a16="http://schemas.microsoft.com/office/drawing/2014/main" id="{3211D85B-610A-5297-7477-6D7AEDCC2993}"/>
            </a:ext>
          </a:extLst>
        </xdr:cNvPr>
        <xdr:cNvPicPr>
          <a:picLocks noChangeAspect="1"/>
        </xdr:cNvPicPr>
      </xdr:nvPicPr>
      <xdr:blipFill>
        <a:blip xmlns:r="http://schemas.openxmlformats.org/officeDocument/2006/relationships" r:embed="rId1"/>
        <a:stretch>
          <a:fillRect/>
        </a:stretch>
      </xdr:blipFill>
      <xdr:spPr>
        <a:xfrm>
          <a:off x="8597899" y="4622800"/>
          <a:ext cx="919624" cy="508000"/>
        </a:xfrm>
        <a:prstGeom prst="rect">
          <a:avLst/>
        </a:prstGeom>
      </xdr:spPr>
    </xdr:pic>
    <xdr:clientData/>
  </xdr:twoCellAnchor>
  <xdr:twoCellAnchor>
    <xdr:from>
      <xdr:col>1</xdr:col>
      <xdr:colOff>0</xdr:colOff>
      <xdr:row>18</xdr:row>
      <xdr:rowOff>114300</xdr:rowOff>
    </xdr:from>
    <xdr:to>
      <xdr:col>8</xdr:col>
      <xdr:colOff>457200</xdr:colOff>
      <xdr:row>19</xdr:row>
      <xdr:rowOff>46264</xdr:rowOff>
    </xdr:to>
    <xdr:sp macro="" textlink="">
      <xdr:nvSpPr>
        <xdr:cNvPr id="5" name="CuadroTexto 4">
          <a:extLst>
            <a:ext uri="{FF2B5EF4-FFF2-40B4-BE49-F238E27FC236}">
              <a16:creationId xmlns:a16="http://schemas.microsoft.com/office/drawing/2014/main" id="{41C9E681-79D3-704B-9F90-D8BD30C54581}"/>
            </a:ext>
          </a:extLst>
        </xdr:cNvPr>
        <xdr:cNvSpPr txBox="1"/>
      </xdr:nvSpPr>
      <xdr:spPr>
        <a:xfrm>
          <a:off x="0" y="6219825"/>
          <a:ext cx="12001500" cy="741589"/>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800" b="1">
              <a:latin typeface="Avenir Medium" panose="02000603020000020003" pitchFamily="2" charset="0"/>
            </a:rPr>
            <a:t>Nota para los resultados</a:t>
          </a:r>
          <a:r>
            <a:rPr lang="es-MX" sz="800" b="1" baseline="0">
              <a:latin typeface="Avenir Medium" panose="02000603020000020003" pitchFamily="2" charset="0"/>
            </a:rPr>
            <a:t> por institución</a:t>
          </a:r>
          <a:r>
            <a:rPr lang="es-MX" sz="800" b="1">
              <a:latin typeface="Avenir Medium" panose="02000603020000020003" pitchFamily="2" charset="0"/>
            </a:rPr>
            <a:t>:</a:t>
          </a:r>
          <a:r>
            <a:rPr lang="es-MX" sz="800" b="1" baseline="0">
              <a:latin typeface="Avenir Medium" panose="02000603020000020003" pitchFamily="2" charset="0"/>
            </a:rPr>
            <a:t> </a:t>
          </a:r>
          <a:endParaRPr lang="es-MX" sz="700" b="1" baseline="0">
            <a:latin typeface="Avenir Medium" panose="02000603020000020003" pitchFamily="2" charset="0"/>
          </a:endParaRPr>
        </a:p>
        <a:p>
          <a:pPr algn="l"/>
          <a:r>
            <a:rPr lang="es-MX" sz="800" baseline="0">
              <a:latin typeface="Avenir Medium" panose="02000603020000020003" pitchFamily="2" charset="0"/>
            </a:rPr>
            <a:t>1) Los valores registrados como 0.00001 indican que el informante del ente público no respondió la pregunta formulada para integrar la variable seleccionada. </a:t>
          </a:r>
          <a:endParaRPr lang="es-MX" sz="700" baseline="0">
            <a:latin typeface="Avenir Medium" panose="02000603020000020003" pitchFamily="2" charset="0"/>
          </a:endParaRPr>
        </a:p>
        <a:p>
          <a:pPr algn="l"/>
          <a:endParaRPr lang="es-MX" sz="100" baseline="0">
            <a:latin typeface="Avenir Medium" panose="02000603020000020003" pitchFamily="2"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latin typeface="Avenir Medium" panose="02000603020000020003" pitchFamily="2" charset="0"/>
            </a:rPr>
            <a:t>2) Los</a:t>
          </a:r>
          <a:r>
            <a:rPr lang="es-MX" sz="800" baseline="0">
              <a:solidFill>
                <a:schemeClr val="dk1"/>
              </a:solidFill>
              <a:effectLst/>
              <a:latin typeface="Avenir Medium" panose="02000603020000020003" pitchFamily="2" charset="0"/>
              <a:ea typeface="+mn-ea"/>
              <a:cs typeface="+mn-cs"/>
            </a:rPr>
            <a:t> valores registrados como 0.00002 indican que el informante del ente público respondió que no le era aplicable a su ente su ente público</a:t>
          </a: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solidFill>
                <a:schemeClr val="dk1"/>
              </a:solidFill>
              <a:effectLst/>
              <a:latin typeface="Avenir Medium" panose="02000603020000020003" pitchFamily="2" charset="0"/>
              <a:ea typeface="+mn-ea"/>
              <a:cs typeface="+mn-cs"/>
            </a:rPr>
            <a:t>3) Los valores registrados como 0.00003 indican que el informante del ente público respondió que le  aplica pero no sucedió en el período reportado. </a:t>
          </a:r>
        </a:p>
      </xdr:txBody>
    </xdr:sp>
    <xdr:clientData/>
  </xdr:twoCellAnchor>
  <xdr:twoCellAnchor editAs="oneCell">
    <xdr:from>
      <xdr:col>1</xdr:col>
      <xdr:colOff>138205</xdr:colOff>
      <xdr:row>1</xdr:row>
      <xdr:rowOff>29882</xdr:rowOff>
    </xdr:from>
    <xdr:to>
      <xdr:col>1</xdr:col>
      <xdr:colOff>1631090</xdr:colOff>
      <xdr:row>3</xdr:row>
      <xdr:rowOff>183888</xdr:rowOff>
    </xdr:to>
    <xdr:pic>
      <xdr:nvPicPr>
        <xdr:cNvPr id="6" name="Imagen 5">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138205" y="29882"/>
          <a:ext cx="1492885" cy="535006"/>
        </a:xfrm>
        <a:prstGeom prst="rect">
          <a:avLst/>
        </a:prstGeom>
      </xdr:spPr>
    </xdr:pic>
    <xdr:clientData/>
  </xdr:twoCellAnchor>
  <xdr:twoCellAnchor editAs="oneCell">
    <xdr:from>
      <xdr:col>5</xdr:col>
      <xdr:colOff>1005825</xdr:colOff>
      <xdr:row>1</xdr:row>
      <xdr:rowOff>71321</xdr:rowOff>
    </xdr:from>
    <xdr:to>
      <xdr:col>6</xdr:col>
      <xdr:colOff>865901</xdr:colOff>
      <xdr:row>3</xdr:row>
      <xdr:rowOff>122292</xdr:rowOff>
    </xdr:to>
    <xdr:pic>
      <xdr:nvPicPr>
        <xdr:cNvPr id="8" name="Imagen 7"/>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9565187" y="261821"/>
          <a:ext cx="996507" cy="4319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5042</xdr:colOff>
      <xdr:row>0</xdr:row>
      <xdr:rowOff>0</xdr:rowOff>
    </xdr:from>
    <xdr:to>
      <xdr:col>1</xdr:col>
      <xdr:colOff>5042</xdr:colOff>
      <xdr:row>5</xdr:row>
      <xdr:rowOff>41118</xdr:rowOff>
    </xdr:to>
    <xdr:pic>
      <xdr:nvPicPr>
        <xdr:cNvPr id="2" name="Imagen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842" y="0"/>
          <a:ext cx="11697437" cy="1117443"/>
        </a:xfrm>
        <a:prstGeom prst="rect">
          <a:avLst/>
        </a:prstGeom>
      </xdr:spPr>
    </xdr:pic>
    <xdr:clientData/>
  </xdr:twoCellAnchor>
  <xdr:twoCellAnchor editAs="oneCell">
    <xdr:from>
      <xdr:col>1</xdr:col>
      <xdr:colOff>28575</xdr:colOff>
      <xdr:row>0</xdr:row>
      <xdr:rowOff>0</xdr:rowOff>
    </xdr:from>
    <xdr:to>
      <xdr:col>19</xdr:col>
      <xdr:colOff>570525</xdr:colOff>
      <xdr:row>1</xdr:row>
      <xdr:rowOff>1575</xdr:rowOff>
    </xdr:to>
    <xdr:pic>
      <xdr:nvPicPr>
        <xdr:cNvPr id="3" name="Imagen 2">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a:stretch>
          <a:fillRect/>
        </a:stretch>
      </xdr:blipFill>
      <xdr:spPr>
        <a:xfrm>
          <a:off x="333375" y="0"/>
          <a:ext cx="11648100" cy="111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67235</xdr:colOff>
      <xdr:row>10</xdr:row>
      <xdr:rowOff>92850</xdr:rowOff>
    </xdr:from>
    <xdr:to>
      <xdr:col>4</xdr:col>
      <xdr:colOff>1286435</xdr:colOff>
      <xdr:row>12</xdr:row>
      <xdr:rowOff>123266</xdr:rowOff>
    </xdr:to>
    <xdr:pic>
      <xdr:nvPicPr>
        <xdr:cNvPr id="5" name="Imagen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68310" y="3721875"/>
          <a:ext cx="1219200" cy="420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585107</xdr:colOff>
      <xdr:row>1</xdr:row>
      <xdr:rowOff>0</xdr:rowOff>
    </xdr:from>
    <xdr:to>
      <xdr:col>1</xdr:col>
      <xdr:colOff>585107</xdr:colOff>
      <xdr:row>3</xdr:row>
      <xdr:rowOff>181701</xdr:rowOff>
    </xdr:to>
    <xdr:pic>
      <xdr:nvPicPr>
        <xdr:cNvPr id="6" name="Imagen 5"/>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870857" y="200025"/>
          <a:ext cx="1492885" cy="543651"/>
        </a:xfrm>
        <a:prstGeom prst="rect">
          <a:avLst/>
        </a:prstGeom>
      </xdr:spPr>
    </xdr:pic>
    <xdr:clientData/>
  </xdr:twoCellAnchor>
  <xdr:twoCellAnchor editAs="oneCell">
    <xdr:from>
      <xdr:col>4</xdr:col>
      <xdr:colOff>149135</xdr:colOff>
      <xdr:row>1</xdr:row>
      <xdr:rowOff>78105</xdr:rowOff>
    </xdr:from>
    <xdr:to>
      <xdr:col>4</xdr:col>
      <xdr:colOff>149135</xdr:colOff>
      <xdr:row>3</xdr:row>
      <xdr:rowOff>140426</xdr:rowOff>
    </xdr:to>
    <xdr:pic>
      <xdr:nvPicPr>
        <xdr:cNvPr id="7" name="Imagen 6"/>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8750210" y="278130"/>
          <a:ext cx="995045" cy="424271"/>
        </a:xfrm>
        <a:prstGeom prst="rect">
          <a:avLst/>
        </a:prstGeom>
      </xdr:spPr>
    </xdr:pic>
    <xdr:clientData/>
  </xdr:twoCellAnchor>
  <xdr:twoCellAnchor editAs="oneCell">
    <xdr:from>
      <xdr:col>1</xdr:col>
      <xdr:colOff>133350</xdr:colOff>
      <xdr:row>1</xdr:row>
      <xdr:rowOff>9525</xdr:rowOff>
    </xdr:from>
    <xdr:to>
      <xdr:col>1</xdr:col>
      <xdr:colOff>1626235</xdr:colOff>
      <xdr:row>3</xdr:row>
      <xdr:rowOff>180840</xdr:rowOff>
    </xdr:to>
    <xdr:pic>
      <xdr:nvPicPr>
        <xdr:cNvPr id="10" name="Imagen 9"/>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19100" y="200025"/>
          <a:ext cx="1492885" cy="552315"/>
        </a:xfrm>
        <a:prstGeom prst="rect">
          <a:avLst/>
        </a:prstGeom>
      </xdr:spPr>
    </xdr:pic>
    <xdr:clientData/>
  </xdr:twoCellAnchor>
  <xdr:twoCellAnchor editAs="oneCell">
    <xdr:from>
      <xdr:col>4</xdr:col>
      <xdr:colOff>792329</xdr:colOff>
      <xdr:row>1</xdr:row>
      <xdr:rowOff>64751</xdr:rowOff>
    </xdr:from>
    <xdr:to>
      <xdr:col>4</xdr:col>
      <xdr:colOff>1784900</xdr:colOff>
      <xdr:row>3</xdr:row>
      <xdr:rowOff>115722</xdr:rowOff>
    </xdr:to>
    <xdr:pic>
      <xdr:nvPicPr>
        <xdr:cNvPr id="12" name="Imagen 11"/>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7406251" y="255251"/>
          <a:ext cx="992571" cy="4319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220916</xdr:colOff>
      <xdr:row>11</xdr:row>
      <xdr:rowOff>191301</xdr:rowOff>
    </xdr:from>
    <xdr:to>
      <xdr:col>2</xdr:col>
      <xdr:colOff>1333500</xdr:colOff>
      <xdr:row>11</xdr:row>
      <xdr:rowOff>425824</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2092" y="5133095"/>
          <a:ext cx="1112584" cy="234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209709</xdr:colOff>
      <xdr:row>16</xdr:row>
      <xdr:rowOff>91248</xdr:rowOff>
    </xdr:from>
    <xdr:to>
      <xdr:col>3</xdr:col>
      <xdr:colOff>19211</xdr:colOff>
      <xdr:row>16</xdr:row>
      <xdr:rowOff>475396</xdr:rowOff>
    </xdr:to>
    <xdr:pic>
      <xdr:nvPicPr>
        <xdr:cNvPr id="3" name="Imagen 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50885" y="8013807"/>
          <a:ext cx="1288679" cy="38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231321</xdr:colOff>
      <xdr:row>18</xdr:row>
      <xdr:rowOff>108859</xdr:rowOff>
    </xdr:from>
    <xdr:to>
      <xdr:col>5</xdr:col>
      <xdr:colOff>1645579</xdr:colOff>
      <xdr:row>20</xdr:row>
      <xdr:rowOff>359490</xdr:rowOff>
    </xdr:to>
    <xdr:pic>
      <xdr:nvPicPr>
        <xdr:cNvPr id="4" name="Imagen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77642" y="9756323"/>
          <a:ext cx="1414258" cy="64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123825</xdr:colOff>
      <xdr:row>5</xdr:row>
      <xdr:rowOff>809625</xdr:rowOff>
    </xdr:from>
    <xdr:to>
      <xdr:col>11</xdr:col>
      <xdr:colOff>28575</xdr:colOff>
      <xdr:row>5</xdr:row>
      <xdr:rowOff>1362075</xdr:rowOff>
    </xdr:to>
    <xdr:pic>
      <xdr:nvPicPr>
        <xdr:cNvPr id="5" name="Imagen 2"/>
        <xdr:cNvPicPr>
          <a:picLocks noChangeAspect="1" noChangeArrowheads="1"/>
        </xdr:cNvPicPr>
      </xdr:nvPicPr>
      <xdr:blipFill>
        <a:blip xmlns:r="http://schemas.openxmlformats.org/officeDocument/2006/relationships" r:embed="rId4">
          <a:clrChange>
            <a:clrFrom>
              <a:srgbClr val="000000"/>
            </a:clrFrom>
            <a:clrTo>
              <a:srgbClr val="000000">
                <a:alpha val="0"/>
              </a:srgbClr>
            </a:clrTo>
          </a:clrChange>
          <a:extLst>
            <a:ext uri="{28A0092B-C50C-407E-A947-70E740481C1C}">
              <a14:useLocalDpi xmlns:a14="http://schemas.microsoft.com/office/drawing/2010/main" val="0"/>
            </a:ext>
          </a:extLst>
        </a:blip>
        <a:srcRect t="26057" b="24728"/>
        <a:stretch>
          <a:fillRect/>
        </a:stretch>
      </xdr:blipFill>
      <xdr:spPr bwMode="auto">
        <a:xfrm>
          <a:off x="6238875" y="1600200"/>
          <a:ext cx="1428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552450</xdr:colOff>
      <xdr:row>5</xdr:row>
      <xdr:rowOff>895350</xdr:rowOff>
    </xdr:from>
    <xdr:to>
      <xdr:col>18</xdr:col>
      <xdr:colOff>19050</xdr:colOff>
      <xdr:row>5</xdr:row>
      <xdr:rowOff>1323975</xdr:rowOff>
    </xdr:to>
    <xdr:pic>
      <xdr:nvPicPr>
        <xdr:cNvPr id="6" name="Imagen 3"/>
        <xdr:cNvPicPr>
          <a:picLocks noChangeAspect="1" noChangeArrowheads="1"/>
        </xdr:cNvPicPr>
      </xdr:nvPicPr>
      <xdr:blipFill>
        <a:blip xmlns:r="http://schemas.openxmlformats.org/officeDocument/2006/relationships" r:embed="rId5">
          <a:clrChange>
            <a:clrFrom>
              <a:srgbClr val="000000"/>
            </a:clrFrom>
            <a:clrTo>
              <a:srgbClr val="000000">
                <a:alpha val="0"/>
              </a:srgbClr>
            </a:clrTo>
          </a:clrChange>
          <a:extLst>
            <a:ext uri="{28A0092B-C50C-407E-A947-70E740481C1C}">
              <a14:useLocalDpi xmlns:a14="http://schemas.microsoft.com/office/drawing/2010/main" val="0"/>
            </a:ext>
          </a:extLst>
        </a:blip>
        <a:srcRect l="13646" t="21042" r="14015" b="22478"/>
        <a:stretch>
          <a:fillRect/>
        </a:stretch>
      </xdr:blipFill>
      <xdr:spPr bwMode="auto">
        <a:xfrm>
          <a:off x="12001500" y="1685925"/>
          <a:ext cx="9906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8164</xdr:rowOff>
    </xdr:from>
    <xdr:to>
      <xdr:col>1</xdr:col>
      <xdr:colOff>1626235</xdr:colOff>
      <xdr:row>3</xdr:row>
      <xdr:rowOff>179479</xdr:rowOff>
    </xdr:to>
    <xdr:pic>
      <xdr:nvPicPr>
        <xdr:cNvPr id="7" name="Imagen 6"/>
        <xdr:cNvPicPr/>
      </xdr:nvPicPr>
      <xdr:blipFill rotWithShape="1">
        <a:blip xmlns:r="http://schemas.openxmlformats.org/officeDocument/2006/relationships" r:embed="rId4"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19100" y="198664"/>
          <a:ext cx="1492885" cy="552315"/>
        </a:xfrm>
        <a:prstGeom prst="rect">
          <a:avLst/>
        </a:prstGeom>
      </xdr:spPr>
    </xdr:pic>
    <xdr:clientData/>
  </xdr:twoCellAnchor>
  <xdr:twoCellAnchor editAs="oneCell">
    <xdr:from>
      <xdr:col>6</xdr:col>
      <xdr:colOff>137382</xdr:colOff>
      <xdr:row>1</xdr:row>
      <xdr:rowOff>69879</xdr:rowOff>
    </xdr:from>
    <xdr:to>
      <xdr:col>6</xdr:col>
      <xdr:colOff>1129953</xdr:colOff>
      <xdr:row>3</xdr:row>
      <xdr:rowOff>120850</xdr:rowOff>
    </xdr:to>
    <xdr:pic>
      <xdr:nvPicPr>
        <xdr:cNvPr id="8" name="Imagen 7"/>
        <xdr:cNvPicPr/>
      </xdr:nvPicPr>
      <xdr:blipFill rotWithShape="1">
        <a:blip xmlns:r="http://schemas.openxmlformats.org/officeDocument/2006/relationships" r:embed="rId5"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8262207" y="260379"/>
          <a:ext cx="992571" cy="431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67235</xdr:colOff>
      <xdr:row>10</xdr:row>
      <xdr:rowOff>92850</xdr:rowOff>
    </xdr:from>
    <xdr:to>
      <xdr:col>4</xdr:col>
      <xdr:colOff>1286435</xdr:colOff>
      <xdr:row>12</xdr:row>
      <xdr:rowOff>123266</xdr:rowOff>
    </xdr:to>
    <xdr:pic>
      <xdr:nvPicPr>
        <xdr:cNvPr id="9" name="Imagen 8"/>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82000" y="3533056"/>
          <a:ext cx="1219200" cy="422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1266825</xdr:colOff>
      <xdr:row>1</xdr:row>
      <xdr:rowOff>76200</xdr:rowOff>
    </xdr:from>
    <xdr:to>
      <xdr:col>9</xdr:col>
      <xdr:colOff>2257425</xdr:colOff>
      <xdr:row>3</xdr:row>
      <xdr:rowOff>114300</xdr:rowOff>
    </xdr:to>
    <xdr:pic>
      <xdr:nvPicPr>
        <xdr:cNvPr id="11" name="Imagen 3"/>
        <xdr:cNvPicPr>
          <a:picLocks noChangeAspect="1" noChangeArrowheads="1"/>
        </xdr:cNvPicPr>
      </xdr:nvPicPr>
      <xdr:blipFill>
        <a:blip xmlns:r="http://schemas.openxmlformats.org/officeDocument/2006/relationships" r:embed="rId2" cstate="print">
          <a:clrChange>
            <a:clrFrom>
              <a:srgbClr val="000000"/>
            </a:clrFrom>
            <a:clrTo>
              <a:srgbClr val="000000">
                <a:alpha val="0"/>
              </a:srgbClr>
            </a:clrTo>
          </a:clrChange>
          <a:extLst>
            <a:ext uri="{28A0092B-C50C-407E-A947-70E740481C1C}">
              <a14:useLocalDpi xmlns:a14="http://schemas.microsoft.com/office/drawing/2010/main" val="0"/>
            </a:ext>
          </a:extLst>
        </a:blip>
        <a:srcRect l="13646" t="21042" r="14015" b="22478"/>
        <a:stretch>
          <a:fillRect/>
        </a:stretch>
      </xdr:blipFill>
      <xdr:spPr bwMode="auto">
        <a:xfrm>
          <a:off x="7572375" y="76200"/>
          <a:ext cx="9906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137432</xdr:colOff>
      <xdr:row>1</xdr:row>
      <xdr:rowOff>9525</xdr:rowOff>
    </xdr:from>
    <xdr:to>
      <xdr:col>1</xdr:col>
      <xdr:colOff>1630317</xdr:colOff>
      <xdr:row>3</xdr:row>
      <xdr:rowOff>180840</xdr:rowOff>
    </xdr:to>
    <xdr:pic>
      <xdr:nvPicPr>
        <xdr:cNvPr id="12" name="Imagen 11"/>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182" y="200025"/>
          <a:ext cx="1492885" cy="552315"/>
        </a:xfrm>
        <a:prstGeom prst="rect">
          <a:avLst/>
        </a:prstGeom>
      </xdr:spPr>
    </xdr:pic>
    <xdr:clientData/>
  </xdr:twoCellAnchor>
  <xdr:twoCellAnchor editAs="oneCell">
    <xdr:from>
      <xdr:col>4</xdr:col>
      <xdr:colOff>142875</xdr:colOff>
      <xdr:row>1</xdr:row>
      <xdr:rowOff>69764</xdr:rowOff>
    </xdr:from>
    <xdr:to>
      <xdr:col>4</xdr:col>
      <xdr:colOff>1135446</xdr:colOff>
      <xdr:row>3</xdr:row>
      <xdr:rowOff>120735</xdr:rowOff>
    </xdr:to>
    <xdr:pic>
      <xdr:nvPicPr>
        <xdr:cNvPr id="7" name="Imagen 6"/>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8750467" y="260264"/>
          <a:ext cx="992571" cy="4319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638735</xdr:colOff>
      <xdr:row>10</xdr:row>
      <xdr:rowOff>73959</xdr:rowOff>
    </xdr:from>
    <xdr:to>
      <xdr:col>5</xdr:col>
      <xdr:colOff>679824</xdr:colOff>
      <xdr:row>12</xdr:row>
      <xdr:rowOff>337839</xdr:rowOff>
    </xdr:to>
    <xdr:pic>
      <xdr:nvPicPr>
        <xdr:cNvPr id="2" name="Imagen 1">
          <a:extLst>
            <a:ext uri="{FF2B5EF4-FFF2-40B4-BE49-F238E27FC236}">
              <a16:creationId xmlns:a16="http://schemas.microsoft.com/office/drawing/2014/main" id="{405C638E-AD73-EA0D-7DD4-3A7E895466B3}"/>
            </a:ext>
          </a:extLst>
        </xdr:cNvPr>
        <xdr:cNvPicPr>
          <a:picLocks noChangeAspect="1"/>
        </xdr:cNvPicPr>
      </xdr:nvPicPr>
      <xdr:blipFill rotWithShape="1">
        <a:blip xmlns:r="http://schemas.openxmlformats.org/officeDocument/2006/relationships" r:embed="rId1"/>
        <a:srcRect l="36652" r="35747" b="-961"/>
        <a:stretch/>
      </xdr:blipFill>
      <xdr:spPr>
        <a:xfrm>
          <a:off x="5620310" y="3674409"/>
          <a:ext cx="1688914" cy="654405"/>
        </a:xfrm>
        <a:prstGeom prst="rect">
          <a:avLst/>
        </a:prstGeom>
      </xdr:spPr>
    </xdr:pic>
    <xdr:clientData/>
  </xdr:twoCellAnchor>
  <xdr:twoCellAnchor editAs="oneCell">
    <xdr:from>
      <xdr:col>1</xdr:col>
      <xdr:colOff>138205</xdr:colOff>
      <xdr:row>1</xdr:row>
      <xdr:rowOff>10832</xdr:rowOff>
    </xdr:from>
    <xdr:to>
      <xdr:col>1</xdr:col>
      <xdr:colOff>1626255</xdr:colOff>
      <xdr:row>3</xdr:row>
      <xdr:rowOff>182147</xdr:rowOff>
    </xdr:to>
    <xdr:pic>
      <xdr:nvPicPr>
        <xdr:cNvPr id="5" name="Imagen 4">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955" y="210857"/>
          <a:ext cx="1488050" cy="552315"/>
        </a:xfrm>
        <a:prstGeom prst="rect">
          <a:avLst/>
        </a:prstGeom>
      </xdr:spPr>
    </xdr:pic>
    <xdr:clientData/>
  </xdr:twoCellAnchor>
  <xdr:twoCellAnchor editAs="oneCell">
    <xdr:from>
      <xdr:col>5</xdr:col>
      <xdr:colOff>440692</xdr:colOff>
      <xdr:row>1</xdr:row>
      <xdr:rowOff>66465</xdr:rowOff>
    </xdr:from>
    <xdr:to>
      <xdr:col>5</xdr:col>
      <xdr:colOff>1433263</xdr:colOff>
      <xdr:row>3</xdr:row>
      <xdr:rowOff>117436</xdr:rowOff>
    </xdr:to>
    <xdr:pic>
      <xdr:nvPicPr>
        <xdr:cNvPr id="9" name="Imagen 8"/>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7364382" y="263534"/>
          <a:ext cx="992571" cy="4319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544638</xdr:colOff>
      <xdr:row>11</xdr:row>
      <xdr:rowOff>83055</xdr:rowOff>
    </xdr:from>
    <xdr:to>
      <xdr:col>6</xdr:col>
      <xdr:colOff>711199</xdr:colOff>
      <xdr:row>12</xdr:row>
      <xdr:rowOff>329408</xdr:rowOff>
    </xdr:to>
    <xdr:pic>
      <xdr:nvPicPr>
        <xdr:cNvPr id="2" name="Imagen 1">
          <a:extLst>
            <a:ext uri="{FF2B5EF4-FFF2-40B4-BE49-F238E27FC236}">
              <a16:creationId xmlns:a16="http://schemas.microsoft.com/office/drawing/2014/main" id="{14E14812-3FDF-DA69-5264-267DE29041FB}"/>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41" t="4494" r="855" b="3370"/>
        <a:stretch/>
      </xdr:blipFill>
      <xdr:spPr bwMode="auto">
        <a:xfrm>
          <a:off x="9098088" y="3759705"/>
          <a:ext cx="1300036" cy="43685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xdr:row>
      <xdr:rowOff>266700</xdr:rowOff>
    </xdr:from>
    <xdr:to>
      <xdr:col>9</xdr:col>
      <xdr:colOff>0</xdr:colOff>
      <xdr:row>19</xdr:row>
      <xdr:rowOff>28575</xdr:rowOff>
    </xdr:to>
    <xdr:sp macro="" textlink="">
      <xdr:nvSpPr>
        <xdr:cNvPr id="5" name="CuadroTexto 4">
          <a:extLst>
            <a:ext uri="{FF2B5EF4-FFF2-40B4-BE49-F238E27FC236}">
              <a16:creationId xmlns:a16="http://schemas.microsoft.com/office/drawing/2014/main" id="{41C9E681-79D3-704B-9F90-D8BD30C54581}"/>
            </a:ext>
          </a:extLst>
        </xdr:cNvPr>
        <xdr:cNvSpPr txBox="1"/>
      </xdr:nvSpPr>
      <xdr:spPr>
        <a:xfrm>
          <a:off x="0" y="5581650"/>
          <a:ext cx="12001500" cy="752475"/>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800" b="1">
              <a:latin typeface="Avenir Medium" panose="02000603020000020003" pitchFamily="2" charset="0"/>
            </a:rPr>
            <a:t>Nota para los resultados</a:t>
          </a:r>
          <a:r>
            <a:rPr lang="es-MX" sz="800" b="1" baseline="0">
              <a:latin typeface="Avenir Medium" panose="02000603020000020003" pitchFamily="2" charset="0"/>
            </a:rPr>
            <a:t> por institución</a:t>
          </a:r>
          <a:r>
            <a:rPr lang="es-MX" sz="800" b="1">
              <a:latin typeface="Avenir Medium" panose="02000603020000020003" pitchFamily="2" charset="0"/>
            </a:rPr>
            <a:t>:</a:t>
          </a:r>
          <a:r>
            <a:rPr lang="es-MX" sz="800" b="1" baseline="0">
              <a:latin typeface="Avenir Medium" panose="02000603020000020003" pitchFamily="2" charset="0"/>
            </a:rPr>
            <a:t> </a:t>
          </a:r>
          <a:endParaRPr lang="es-MX" sz="700" b="1" baseline="0">
            <a:latin typeface="Avenir Medium" panose="02000603020000020003" pitchFamily="2" charset="0"/>
          </a:endParaRPr>
        </a:p>
        <a:p>
          <a:pPr algn="l"/>
          <a:r>
            <a:rPr lang="es-MX" sz="800" baseline="0">
              <a:latin typeface="Avenir Medium" panose="02000603020000020003" pitchFamily="2" charset="0"/>
            </a:rPr>
            <a:t>1) Los valores registrados como 0.00001 indican que el informante del ente público no respondió la pregunta formulada para integrar la variable seleccionada. </a:t>
          </a:r>
          <a:endParaRPr lang="es-MX" sz="700" baseline="0">
            <a:latin typeface="Avenir Medium" panose="02000603020000020003" pitchFamily="2" charset="0"/>
          </a:endParaRPr>
        </a:p>
        <a:p>
          <a:pPr algn="l"/>
          <a:endParaRPr lang="es-MX" sz="100" baseline="0">
            <a:latin typeface="Avenir Medium" panose="02000603020000020003" pitchFamily="2"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latin typeface="Avenir Medium" panose="02000603020000020003" pitchFamily="2" charset="0"/>
            </a:rPr>
            <a:t>2) Los</a:t>
          </a:r>
          <a:r>
            <a:rPr lang="es-MX" sz="800" baseline="0">
              <a:solidFill>
                <a:schemeClr val="dk1"/>
              </a:solidFill>
              <a:effectLst/>
              <a:latin typeface="Avenir Medium" panose="02000603020000020003" pitchFamily="2" charset="0"/>
              <a:ea typeface="+mn-ea"/>
              <a:cs typeface="+mn-cs"/>
            </a:rPr>
            <a:t> valores registrados como 0.00002 indican que el informante del ente público respondió que no le era aplicable a su ente su ente público</a:t>
          </a: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solidFill>
                <a:schemeClr val="dk1"/>
              </a:solidFill>
              <a:effectLst/>
              <a:latin typeface="Avenir Medium" panose="02000603020000020003" pitchFamily="2" charset="0"/>
              <a:ea typeface="+mn-ea"/>
              <a:cs typeface="+mn-cs"/>
            </a:rPr>
            <a:t>3) Los valores registrados como 0.00003 indican que el informante del ente público respondió que le  aplica pero no sucedió en el período reportado. </a:t>
          </a:r>
        </a:p>
      </xdr:txBody>
    </xdr:sp>
    <xdr:clientData/>
  </xdr:twoCellAnchor>
  <xdr:twoCellAnchor editAs="oneCell">
    <xdr:from>
      <xdr:col>1</xdr:col>
      <xdr:colOff>138205</xdr:colOff>
      <xdr:row>1</xdr:row>
      <xdr:rowOff>29882</xdr:rowOff>
    </xdr:from>
    <xdr:to>
      <xdr:col>1</xdr:col>
      <xdr:colOff>1631090</xdr:colOff>
      <xdr:row>3</xdr:row>
      <xdr:rowOff>183888</xdr:rowOff>
    </xdr:to>
    <xdr:pic>
      <xdr:nvPicPr>
        <xdr:cNvPr id="6" name="Imagen 5">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138205" y="29882"/>
          <a:ext cx="1492885" cy="535006"/>
        </a:xfrm>
        <a:prstGeom prst="rect">
          <a:avLst/>
        </a:prstGeom>
      </xdr:spPr>
    </xdr:pic>
    <xdr:clientData/>
  </xdr:twoCellAnchor>
  <xdr:twoCellAnchor editAs="oneCell">
    <xdr:from>
      <xdr:col>5</xdr:col>
      <xdr:colOff>997324</xdr:colOff>
      <xdr:row>1</xdr:row>
      <xdr:rowOff>71321</xdr:rowOff>
    </xdr:from>
    <xdr:to>
      <xdr:col>6</xdr:col>
      <xdr:colOff>858101</xdr:colOff>
      <xdr:row>3</xdr:row>
      <xdr:rowOff>122292</xdr:rowOff>
    </xdr:to>
    <xdr:pic>
      <xdr:nvPicPr>
        <xdr:cNvPr id="10" name="Imagen 9"/>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9556686" y="261821"/>
          <a:ext cx="997208" cy="4319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1154206</xdr:colOff>
      <xdr:row>10</xdr:row>
      <xdr:rowOff>84193</xdr:rowOff>
    </xdr:from>
    <xdr:to>
      <xdr:col>5</xdr:col>
      <xdr:colOff>437030</xdr:colOff>
      <xdr:row>12</xdr:row>
      <xdr:rowOff>53079</xdr:rowOff>
    </xdr:to>
    <xdr:pic>
      <xdr:nvPicPr>
        <xdr:cNvPr id="2"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50206" y="4427593"/>
          <a:ext cx="778249" cy="378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138205</xdr:colOff>
      <xdr:row>1</xdr:row>
      <xdr:rowOff>10832</xdr:rowOff>
    </xdr:from>
    <xdr:to>
      <xdr:col>1</xdr:col>
      <xdr:colOff>1626255</xdr:colOff>
      <xdr:row>3</xdr:row>
      <xdr:rowOff>182147</xdr:rowOff>
    </xdr:to>
    <xdr:pic>
      <xdr:nvPicPr>
        <xdr:cNvPr id="7" name="Imagen 6">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423955" y="210857"/>
          <a:ext cx="1488050" cy="552315"/>
        </a:xfrm>
        <a:prstGeom prst="rect">
          <a:avLst/>
        </a:prstGeom>
      </xdr:spPr>
    </xdr:pic>
    <xdr:clientData/>
  </xdr:twoCellAnchor>
  <xdr:twoCellAnchor editAs="oneCell">
    <xdr:from>
      <xdr:col>5</xdr:col>
      <xdr:colOff>692603</xdr:colOff>
      <xdr:row>1</xdr:row>
      <xdr:rowOff>68834</xdr:rowOff>
    </xdr:from>
    <xdr:to>
      <xdr:col>5</xdr:col>
      <xdr:colOff>1688098</xdr:colOff>
      <xdr:row>3</xdr:row>
      <xdr:rowOff>119805</xdr:rowOff>
    </xdr:to>
    <xdr:pic>
      <xdr:nvPicPr>
        <xdr:cNvPr id="11" name="Imagen 10"/>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8573860" y="270220"/>
          <a:ext cx="995495" cy="4319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284480</xdr:colOff>
      <xdr:row>10</xdr:row>
      <xdr:rowOff>162448</xdr:rowOff>
    </xdr:from>
    <xdr:to>
      <xdr:col>6</xdr:col>
      <xdr:colOff>2567</xdr:colOff>
      <xdr:row>12</xdr:row>
      <xdr:rowOff>259275</xdr:rowOff>
    </xdr:to>
    <xdr:pic>
      <xdr:nvPicPr>
        <xdr:cNvPr id="4" name="Imagen 3">
          <a:extLst>
            <a:ext uri="{FF2B5EF4-FFF2-40B4-BE49-F238E27FC236}">
              <a16:creationId xmlns:a16="http://schemas.microsoft.com/office/drawing/2014/main" id="{3378AB98-844F-71C4-0129-BD80A4FD164E}"/>
            </a:ext>
          </a:extLst>
        </xdr:cNvPr>
        <xdr:cNvPicPr>
          <a:picLocks noChangeAspect="1"/>
        </xdr:cNvPicPr>
      </xdr:nvPicPr>
      <xdr:blipFill>
        <a:blip xmlns:r="http://schemas.openxmlformats.org/officeDocument/2006/relationships" r:embed="rId1"/>
        <a:stretch>
          <a:fillRect/>
        </a:stretch>
      </xdr:blipFill>
      <xdr:spPr>
        <a:xfrm>
          <a:off x="8552180" y="4239148"/>
          <a:ext cx="851562" cy="477827"/>
        </a:xfrm>
        <a:prstGeom prst="rect">
          <a:avLst/>
        </a:prstGeom>
      </xdr:spPr>
    </xdr:pic>
    <xdr:clientData/>
  </xdr:twoCellAnchor>
  <xdr:twoCellAnchor>
    <xdr:from>
      <xdr:col>1</xdr:col>
      <xdr:colOff>0</xdr:colOff>
      <xdr:row>18</xdr:row>
      <xdr:rowOff>40822</xdr:rowOff>
    </xdr:from>
    <xdr:to>
      <xdr:col>8</xdr:col>
      <xdr:colOff>530679</xdr:colOff>
      <xdr:row>18</xdr:row>
      <xdr:rowOff>782411</xdr:rowOff>
    </xdr:to>
    <xdr:sp macro="" textlink="">
      <xdr:nvSpPr>
        <xdr:cNvPr id="5" name="CuadroTexto 4">
          <a:extLst>
            <a:ext uri="{FF2B5EF4-FFF2-40B4-BE49-F238E27FC236}">
              <a16:creationId xmlns:a16="http://schemas.microsoft.com/office/drawing/2014/main" id="{41C9E681-79D3-704B-9F90-D8BD30C54581}"/>
            </a:ext>
          </a:extLst>
        </xdr:cNvPr>
        <xdr:cNvSpPr txBox="1"/>
      </xdr:nvSpPr>
      <xdr:spPr>
        <a:xfrm>
          <a:off x="0" y="5870122"/>
          <a:ext cx="12008304" cy="741589"/>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800" b="1">
              <a:latin typeface="Avenir Medium" panose="02000603020000020003" pitchFamily="2" charset="0"/>
            </a:rPr>
            <a:t>Nota para los resultados</a:t>
          </a:r>
          <a:r>
            <a:rPr lang="es-MX" sz="800" b="1" baseline="0">
              <a:latin typeface="Avenir Medium" panose="02000603020000020003" pitchFamily="2" charset="0"/>
            </a:rPr>
            <a:t> por institución</a:t>
          </a:r>
          <a:r>
            <a:rPr lang="es-MX" sz="800" b="1">
              <a:latin typeface="Avenir Medium" panose="02000603020000020003" pitchFamily="2" charset="0"/>
            </a:rPr>
            <a:t>:</a:t>
          </a:r>
          <a:r>
            <a:rPr lang="es-MX" sz="800" b="1" baseline="0">
              <a:latin typeface="Avenir Medium" panose="02000603020000020003" pitchFamily="2" charset="0"/>
            </a:rPr>
            <a:t> </a:t>
          </a:r>
          <a:endParaRPr lang="es-MX" sz="700" b="1" baseline="0">
            <a:latin typeface="Avenir Medium" panose="02000603020000020003" pitchFamily="2" charset="0"/>
          </a:endParaRPr>
        </a:p>
        <a:p>
          <a:pPr algn="l"/>
          <a:r>
            <a:rPr lang="es-MX" sz="800" baseline="0">
              <a:latin typeface="Avenir Medium" panose="02000603020000020003" pitchFamily="2" charset="0"/>
            </a:rPr>
            <a:t>1) Los valores registrados como 0.00001 indican que el informante del ente público no respondió la pregunta formulada para integrar la variable seleccionada. </a:t>
          </a:r>
          <a:endParaRPr lang="es-MX" sz="700" baseline="0">
            <a:latin typeface="Avenir Medium" panose="02000603020000020003" pitchFamily="2" charset="0"/>
          </a:endParaRPr>
        </a:p>
        <a:p>
          <a:pPr algn="l"/>
          <a:endParaRPr lang="es-MX" sz="100" baseline="0">
            <a:latin typeface="Avenir Medium" panose="02000603020000020003" pitchFamily="2"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latin typeface="Avenir Medium" panose="02000603020000020003" pitchFamily="2" charset="0"/>
            </a:rPr>
            <a:t>2) Los</a:t>
          </a:r>
          <a:r>
            <a:rPr lang="es-MX" sz="800" baseline="0">
              <a:solidFill>
                <a:schemeClr val="dk1"/>
              </a:solidFill>
              <a:effectLst/>
              <a:latin typeface="Avenir Medium" panose="02000603020000020003" pitchFamily="2" charset="0"/>
              <a:ea typeface="+mn-ea"/>
              <a:cs typeface="+mn-cs"/>
            </a:rPr>
            <a:t> valores registrados como 0.00002 indican que el informante del ente público respondió que no le era aplicable a su ente su ente público</a:t>
          </a:r>
        </a:p>
        <a:p>
          <a:pPr marL="0" marR="0" indent="0" algn="l" defTabSz="914400" eaLnBrk="1" fontAlgn="auto" latinLnBrk="0" hangingPunct="1">
            <a:lnSpc>
              <a:spcPct val="100000"/>
            </a:lnSpc>
            <a:spcBef>
              <a:spcPts val="0"/>
            </a:spcBef>
            <a:spcAft>
              <a:spcPts val="0"/>
            </a:spcAft>
            <a:buClrTx/>
            <a:buSzTx/>
            <a:buFontTx/>
            <a:buNone/>
            <a:tabLst/>
            <a:defRPr/>
          </a:pPr>
          <a:r>
            <a:rPr lang="es-MX" sz="800" baseline="0">
              <a:solidFill>
                <a:schemeClr val="dk1"/>
              </a:solidFill>
              <a:effectLst/>
              <a:latin typeface="Avenir Medium" panose="02000603020000020003" pitchFamily="2" charset="0"/>
              <a:ea typeface="+mn-ea"/>
              <a:cs typeface="+mn-cs"/>
            </a:rPr>
            <a:t>3) Los valores registrados como 0.00003 indican que el informante del ente público respondió que le  aplica pero no sucedió en el período reportado. </a:t>
          </a:r>
        </a:p>
      </xdr:txBody>
    </xdr:sp>
    <xdr:clientData/>
  </xdr:twoCellAnchor>
  <xdr:twoCellAnchor editAs="oneCell">
    <xdr:from>
      <xdr:col>1</xdr:col>
      <xdr:colOff>138205</xdr:colOff>
      <xdr:row>1</xdr:row>
      <xdr:rowOff>29882</xdr:rowOff>
    </xdr:from>
    <xdr:to>
      <xdr:col>1</xdr:col>
      <xdr:colOff>1631090</xdr:colOff>
      <xdr:row>3</xdr:row>
      <xdr:rowOff>183888</xdr:rowOff>
    </xdr:to>
    <xdr:pic>
      <xdr:nvPicPr>
        <xdr:cNvPr id="6" name="Imagen 5">
          <a:extLst>
            <a:ext uri="{FF2B5EF4-FFF2-40B4-BE49-F238E27FC236}">
              <a16:creationId xmlns:a16="http://schemas.microsoft.com/office/drawing/2014/main" id="{8E18626B-FD70-3615-DA99-346888986462}"/>
            </a:ext>
          </a:extLst>
        </xdr:cNvPr>
        <xdr:cNvPicPr>
          <a:picLocks noChangeAspect="1"/>
        </xdr:cNvPicPr>
      </xdr:nvPicPr>
      <xdr:blipFill rotWithShape="1">
        <a:blip xmlns:r="http://schemas.openxmlformats.org/officeDocument/2006/relationships" r:embed="rId2"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t="26058" b="24728"/>
        <a:stretch/>
      </xdr:blipFill>
      <xdr:spPr>
        <a:xfrm>
          <a:off x="138205" y="29882"/>
          <a:ext cx="1492885" cy="535006"/>
        </a:xfrm>
        <a:prstGeom prst="rect">
          <a:avLst/>
        </a:prstGeom>
      </xdr:spPr>
    </xdr:pic>
    <xdr:clientData/>
  </xdr:twoCellAnchor>
  <xdr:twoCellAnchor editAs="oneCell">
    <xdr:from>
      <xdr:col>5</xdr:col>
      <xdr:colOff>1002577</xdr:colOff>
      <xdr:row>1</xdr:row>
      <xdr:rowOff>70005</xdr:rowOff>
    </xdr:from>
    <xdr:to>
      <xdr:col>6</xdr:col>
      <xdr:colOff>863354</xdr:colOff>
      <xdr:row>3</xdr:row>
      <xdr:rowOff>120976</xdr:rowOff>
    </xdr:to>
    <xdr:pic>
      <xdr:nvPicPr>
        <xdr:cNvPr id="8" name="Imagen 7"/>
        <xdr:cNvPicPr/>
      </xdr:nvPicPr>
      <xdr:blipFill rotWithShape="1">
        <a:blip xmlns:r="http://schemas.openxmlformats.org/officeDocument/2006/relationships" r:embed="rId3" cstate="screen">
          <a:clrChange>
            <a:clrFrom>
              <a:srgbClr val="000000">
                <a:alpha val="0"/>
              </a:srgbClr>
            </a:clrFrom>
            <a:clrTo>
              <a:srgbClr val="000000">
                <a:alpha val="0"/>
              </a:srgbClr>
            </a:clrTo>
          </a:clrChange>
          <a:extLst>
            <a:ext uri="{28A0092B-C50C-407E-A947-70E740481C1C}">
              <a14:useLocalDpi xmlns:a14="http://schemas.microsoft.com/office/drawing/2010/main"/>
            </a:ext>
          </a:extLst>
        </a:blip>
        <a:srcRect l="13646" t="21042" r="14015" b="22477"/>
        <a:stretch/>
      </xdr:blipFill>
      <xdr:spPr>
        <a:xfrm>
          <a:off x="9551265" y="260505"/>
          <a:ext cx="991870" cy="431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C009\Documents\2024\Informe%20CC%202024\Indicadores%20de%20los%20Ejes%20PEA\4.%20Controlar%20-%20Indicador%20Na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C009\Documents\2024\Informe%20CC%202024\Indicadores%20de%20los%20Ejes%20PEA\5.%20Fiscalizar%20-%20Indicador%20Na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ar"/>
      <sheetName val="Variable A"/>
      <sheetName val="Variable B"/>
    </sheetNames>
    <sheetDataSet>
      <sheetData sheetId="0" refreshError="1"/>
      <sheetData sheetId="1" refreshError="1">
        <row r="4">
          <cell r="A4" t="str">
            <v>Entidad Federativa</v>
          </cell>
          <cell r="B4" t="str">
            <v>A1</v>
          </cell>
          <cell r="C4">
            <v>0</v>
          </cell>
          <cell r="D4" t="str">
            <v>A2</v>
          </cell>
          <cell r="E4">
            <v>0</v>
          </cell>
        </row>
        <row r="5">
          <cell r="A5">
            <v>0</v>
          </cell>
          <cell r="B5" t="str">
            <v xml:space="preserve">adquisiciones, arrendamientos y servicios </v>
          </cell>
          <cell r="C5" t="str">
            <v>Obra Pública</v>
          </cell>
          <cell r="D5" t="str">
            <v xml:space="preserve">adquisiciones, arrendamientos y servicios </v>
          </cell>
          <cell r="E5" t="str">
            <v>Obra Pública</v>
          </cell>
          <cell r="F5" t="str">
            <v xml:space="preserve">A1 </v>
          </cell>
          <cell r="G5" t="str">
            <v>A2</v>
          </cell>
        </row>
        <row r="6">
          <cell r="A6" t="str">
            <v>Aguascalientes</v>
          </cell>
          <cell r="B6">
            <v>2000602970</v>
          </cell>
          <cell r="C6">
            <v>1267906545</v>
          </cell>
          <cell r="D6">
            <v>2428702835</v>
          </cell>
          <cell r="E6">
            <v>1456046709</v>
          </cell>
          <cell r="F6">
            <v>3268509515</v>
          </cell>
          <cell r="G6">
            <v>3884749544</v>
          </cell>
        </row>
        <row r="7">
          <cell r="A7" t="str">
            <v>Baja California</v>
          </cell>
          <cell r="B7">
            <v>2088652600</v>
          </cell>
          <cell r="C7">
            <v>2295713594</v>
          </cell>
          <cell r="D7">
            <v>4314779634</v>
          </cell>
          <cell r="E7">
            <v>2604489722</v>
          </cell>
          <cell r="F7">
            <v>4384366194</v>
          </cell>
          <cell r="G7">
            <v>6919269356</v>
          </cell>
        </row>
        <row r="8">
          <cell r="A8" t="str">
            <v>Baja California Sur</v>
          </cell>
          <cell r="B8">
            <v>793109641</v>
          </cell>
          <cell r="C8">
            <v>63662426</v>
          </cell>
          <cell r="D8">
            <v>995028669</v>
          </cell>
          <cell r="E8">
            <v>268633390</v>
          </cell>
          <cell r="F8">
            <v>856772067</v>
          </cell>
          <cell r="G8">
            <v>1263662059</v>
          </cell>
        </row>
        <row r="9">
          <cell r="A9" t="str">
            <v>Campeche</v>
          </cell>
          <cell r="B9">
            <v>362661335</v>
          </cell>
          <cell r="C9">
            <v>396488276</v>
          </cell>
          <cell r="D9">
            <v>235275376</v>
          </cell>
          <cell r="E9">
            <v>836077585</v>
          </cell>
          <cell r="F9">
            <v>759149611</v>
          </cell>
          <cell r="G9">
            <v>1071352961</v>
          </cell>
        </row>
        <row r="10">
          <cell r="A10" t="str">
            <v>Coahuila</v>
          </cell>
          <cell r="B10">
            <v>1417739861</v>
          </cell>
          <cell r="C10">
            <v>1010000000</v>
          </cell>
          <cell r="D10">
            <v>1112873338</v>
          </cell>
          <cell r="E10">
            <v>1088000000</v>
          </cell>
          <cell r="F10">
            <v>2427739861</v>
          </cell>
          <cell r="G10">
            <v>2200873338</v>
          </cell>
        </row>
        <row r="11">
          <cell r="A11" t="str">
            <v>Colima</v>
          </cell>
          <cell r="B11">
            <v>506128207</v>
          </cell>
          <cell r="C11">
            <v>90462055</v>
          </cell>
          <cell r="D11">
            <v>509262932</v>
          </cell>
          <cell r="E11">
            <v>190109448</v>
          </cell>
          <cell r="F11">
            <v>596590262</v>
          </cell>
          <cell r="G11">
            <v>699372380</v>
          </cell>
        </row>
        <row r="12">
          <cell r="A12" t="str">
            <v>Chiapas</v>
          </cell>
          <cell r="B12">
            <v>238234332</v>
          </cell>
          <cell r="C12">
            <v>1099822194</v>
          </cell>
          <cell r="D12">
            <v>161797987</v>
          </cell>
          <cell r="E12">
            <v>1436402611</v>
          </cell>
          <cell r="F12">
            <v>1338056526</v>
          </cell>
          <cell r="G12">
            <v>1598200598</v>
          </cell>
        </row>
        <row r="13">
          <cell r="A13" t="str">
            <v>Chihuahua</v>
          </cell>
          <cell r="B13">
            <v>5432828671</v>
          </cell>
          <cell r="C13">
            <v>436032062</v>
          </cell>
          <cell r="D13">
            <v>7769162190</v>
          </cell>
          <cell r="E13">
            <v>546631425</v>
          </cell>
          <cell r="F13">
            <v>5868860733</v>
          </cell>
          <cell r="G13">
            <v>8315793615</v>
          </cell>
        </row>
        <row r="14">
          <cell r="A14" t="str">
            <v>Ciudad de México</v>
          </cell>
          <cell r="B14">
            <v>15268106513</v>
          </cell>
          <cell r="C14">
            <v>4716155739</v>
          </cell>
          <cell r="D14">
            <v>34375612613</v>
          </cell>
          <cell r="E14">
            <v>17210585077</v>
          </cell>
          <cell r="F14">
            <v>19984262252</v>
          </cell>
          <cell r="G14">
            <v>51586197690</v>
          </cell>
        </row>
        <row r="15">
          <cell r="A15" t="str">
            <v>Durango</v>
          </cell>
          <cell r="B15">
            <v>18449858</v>
          </cell>
          <cell r="C15">
            <v>217793474</v>
          </cell>
          <cell r="D15">
            <v>91374440</v>
          </cell>
          <cell r="E15">
            <v>241909302</v>
          </cell>
          <cell r="F15">
            <v>236243332</v>
          </cell>
          <cell r="G15">
            <v>333283742</v>
          </cell>
        </row>
        <row r="16">
          <cell r="A16" t="str">
            <v>Guanajuato</v>
          </cell>
          <cell r="B16">
            <v>2338250286</v>
          </cell>
          <cell r="C16">
            <v>270234895</v>
          </cell>
          <cell r="D16">
            <v>2794489447</v>
          </cell>
          <cell r="E16">
            <v>838128592</v>
          </cell>
          <cell r="F16">
            <v>2608485181</v>
          </cell>
          <cell r="G16">
            <v>3632618039</v>
          </cell>
        </row>
        <row r="17">
          <cell r="A17" t="str">
            <v>Guerrero</v>
          </cell>
          <cell r="B17">
            <v>1448655597</v>
          </cell>
          <cell r="C17">
            <v>1325669001</v>
          </cell>
          <cell r="D17">
            <v>1906444114</v>
          </cell>
          <cell r="E17">
            <v>2765428676</v>
          </cell>
          <cell r="F17">
            <v>2774324598</v>
          </cell>
          <cell r="G17">
            <v>4671872790</v>
          </cell>
        </row>
        <row r="18">
          <cell r="A18" t="str">
            <v>Hidalgo</v>
          </cell>
          <cell r="B18">
            <v>4662987724</v>
          </cell>
          <cell r="C18">
            <v>1062734720</v>
          </cell>
          <cell r="D18">
            <v>4696418541</v>
          </cell>
          <cell r="E18">
            <v>1412632225</v>
          </cell>
          <cell r="F18">
            <v>5725722444</v>
          </cell>
          <cell r="G18">
            <v>6109050766</v>
          </cell>
        </row>
        <row r="19">
          <cell r="A19" t="str">
            <v>Jalisco</v>
          </cell>
          <cell r="B19">
            <v>122059074121</v>
          </cell>
          <cell r="C19">
            <v>15217513088</v>
          </cell>
          <cell r="D19">
            <v>64810280984</v>
          </cell>
          <cell r="E19">
            <v>15712180448</v>
          </cell>
          <cell r="F19">
            <v>137276587209</v>
          </cell>
          <cell r="G19">
            <v>80522461432</v>
          </cell>
        </row>
        <row r="20">
          <cell r="A20" t="str">
            <v>Estado de México</v>
          </cell>
          <cell r="B20">
            <v>9485000000</v>
          </cell>
          <cell r="C20">
            <v>0</v>
          </cell>
          <cell r="D20">
            <v>10176000000</v>
          </cell>
          <cell r="E20">
            <v>0</v>
          </cell>
          <cell r="F20">
            <v>9485000000</v>
          </cell>
          <cell r="G20">
            <v>10176000000</v>
          </cell>
        </row>
        <row r="21">
          <cell r="A21" t="str">
            <v>Michoacán</v>
          </cell>
          <cell r="B21">
            <v>3171202627</v>
          </cell>
          <cell r="C21">
            <v>1096129921</v>
          </cell>
          <cell r="D21">
            <v>2855216802</v>
          </cell>
          <cell r="E21">
            <v>1340158362</v>
          </cell>
          <cell r="F21">
            <v>4267332548</v>
          </cell>
          <cell r="G21">
            <v>4195375164</v>
          </cell>
        </row>
        <row r="22">
          <cell r="A22" t="str">
            <v>Morelos</v>
          </cell>
          <cell r="B22">
            <v>566298819</v>
          </cell>
          <cell r="C22">
            <v>203943842</v>
          </cell>
          <cell r="D22">
            <v>203958590</v>
          </cell>
          <cell r="E22">
            <v>324440302</v>
          </cell>
          <cell r="F22">
            <v>770242661</v>
          </cell>
          <cell r="G22">
            <v>528398892</v>
          </cell>
        </row>
        <row r="23">
          <cell r="A23" t="str">
            <v>Nayarit</v>
          </cell>
          <cell r="B23">
            <v>1372355970</v>
          </cell>
          <cell r="C23">
            <v>1415000000</v>
          </cell>
          <cell r="D23">
            <v>1202370330</v>
          </cell>
          <cell r="E23">
            <v>1609000000</v>
          </cell>
          <cell r="F23">
            <v>2787355970</v>
          </cell>
          <cell r="G23">
            <v>2811370330</v>
          </cell>
        </row>
        <row r="24">
          <cell r="A24" t="str">
            <v>Nuevo León</v>
          </cell>
          <cell r="B24">
            <v>991821635</v>
          </cell>
          <cell r="C24">
            <v>31070751837</v>
          </cell>
          <cell r="D24">
            <v>1342700079</v>
          </cell>
          <cell r="E24">
            <v>31133747480</v>
          </cell>
          <cell r="F24">
            <v>32062573472</v>
          </cell>
          <cell r="G24">
            <v>32476447559</v>
          </cell>
        </row>
        <row r="25">
          <cell r="A25" t="str">
            <v>Oaxaca</v>
          </cell>
          <cell r="B25">
            <v>238002722</v>
          </cell>
          <cell r="C25">
            <v>0</v>
          </cell>
          <cell r="D25">
            <v>266680039</v>
          </cell>
          <cell r="E25">
            <v>0</v>
          </cell>
          <cell r="F25">
            <v>238002722</v>
          </cell>
          <cell r="G25">
            <v>266680039</v>
          </cell>
        </row>
        <row r="26">
          <cell r="A26" t="str">
            <v>Puebla</v>
          </cell>
          <cell r="B26">
            <v>8398874266</v>
          </cell>
          <cell r="C26">
            <v>3627643376</v>
          </cell>
          <cell r="D26">
            <v>9873063932</v>
          </cell>
          <cell r="E26">
            <v>5038556644</v>
          </cell>
          <cell r="F26">
            <v>12026517642</v>
          </cell>
          <cell r="G26">
            <v>14911620576</v>
          </cell>
        </row>
        <row r="27">
          <cell r="A27" t="str">
            <v>Querétaro</v>
          </cell>
          <cell r="B27">
            <v>1545184385</v>
          </cell>
          <cell r="C27">
            <v>8879052192</v>
          </cell>
          <cell r="D27">
            <v>2431672657</v>
          </cell>
          <cell r="E27">
            <v>9006529451</v>
          </cell>
          <cell r="F27">
            <v>10424236577</v>
          </cell>
          <cell r="G27">
            <v>11438202108</v>
          </cell>
        </row>
        <row r="28">
          <cell r="A28" t="str">
            <v>Quintana Roo</v>
          </cell>
          <cell r="B28">
            <v>2477635666</v>
          </cell>
          <cell r="C28">
            <v>731501520</v>
          </cell>
          <cell r="D28">
            <v>3599707032</v>
          </cell>
          <cell r="E28">
            <v>1209040895</v>
          </cell>
          <cell r="F28">
            <v>3209137186</v>
          </cell>
          <cell r="G28">
            <v>4808747927</v>
          </cell>
        </row>
        <row r="29">
          <cell r="A29" t="str">
            <v>San Luis Potosí</v>
          </cell>
          <cell r="B29">
            <v>2240000000</v>
          </cell>
          <cell r="C29">
            <v>0</v>
          </cell>
          <cell r="D29">
            <v>3484000000</v>
          </cell>
          <cell r="E29">
            <v>0</v>
          </cell>
          <cell r="F29">
            <v>2240000000</v>
          </cell>
          <cell r="G29">
            <v>3484000000</v>
          </cell>
        </row>
        <row r="30">
          <cell r="A30" t="str">
            <v>Sinaloa</v>
          </cell>
          <cell r="B30">
            <v>576211352</v>
          </cell>
          <cell r="C30">
            <v>1299430754</v>
          </cell>
          <cell r="D30">
            <v>323495535</v>
          </cell>
          <cell r="E30">
            <v>1567042287</v>
          </cell>
          <cell r="F30">
            <v>1875642106</v>
          </cell>
          <cell r="G30">
            <v>1890537822</v>
          </cell>
        </row>
        <row r="31">
          <cell r="A31" t="str">
            <v>Sonora</v>
          </cell>
          <cell r="B31">
            <v>1845589566</v>
          </cell>
          <cell r="C31">
            <v>1232354394</v>
          </cell>
          <cell r="D31">
            <v>3574668568</v>
          </cell>
          <cell r="E31">
            <v>2423971383</v>
          </cell>
          <cell r="F31">
            <v>3077943960</v>
          </cell>
          <cell r="G31">
            <v>5998639951</v>
          </cell>
        </row>
        <row r="32">
          <cell r="A32" t="str">
            <v>Tabasco</v>
          </cell>
          <cell r="B32">
            <v>2656335067</v>
          </cell>
          <cell r="C32">
            <v>580017682</v>
          </cell>
          <cell r="D32">
            <v>3555309562</v>
          </cell>
          <cell r="E32">
            <v>2409730354</v>
          </cell>
          <cell r="F32">
            <v>3236352749</v>
          </cell>
          <cell r="G32">
            <v>5965039916</v>
          </cell>
        </row>
        <row r="33">
          <cell r="A33" t="str">
            <v>Tamaulipas</v>
          </cell>
          <cell r="B33">
            <v>346986050</v>
          </cell>
          <cell r="C33">
            <v>1889</v>
          </cell>
          <cell r="D33">
            <v>362641922</v>
          </cell>
          <cell r="E33">
            <v>2887</v>
          </cell>
          <cell r="F33">
            <v>346987939</v>
          </cell>
          <cell r="G33">
            <v>362644809</v>
          </cell>
        </row>
        <row r="34">
          <cell r="A34" t="str">
            <v>Tlaxcala</v>
          </cell>
          <cell r="B34">
            <v>2252580397</v>
          </cell>
          <cell r="C34">
            <v>1332143248</v>
          </cell>
          <cell r="D34">
            <v>2623230019</v>
          </cell>
          <cell r="E34">
            <v>1903634154</v>
          </cell>
          <cell r="F34">
            <v>3584723645</v>
          </cell>
          <cell r="G34">
            <v>4526864173</v>
          </cell>
        </row>
        <row r="35">
          <cell r="A35" t="str">
            <v>Veracruz</v>
          </cell>
          <cell r="B35">
            <v>3506017002</v>
          </cell>
          <cell r="C35">
            <v>3832418708</v>
          </cell>
          <cell r="D35">
            <v>8597344150</v>
          </cell>
          <cell r="E35">
            <v>4135043460</v>
          </cell>
          <cell r="F35">
            <v>7338435710</v>
          </cell>
          <cell r="G35">
            <v>12732387610</v>
          </cell>
        </row>
        <row r="36">
          <cell r="A36" t="str">
            <v>Yucatán</v>
          </cell>
          <cell r="B36">
            <v>1805028257</v>
          </cell>
          <cell r="C36">
            <v>1718268723</v>
          </cell>
          <cell r="D36">
            <v>2510662264</v>
          </cell>
          <cell r="E36">
            <v>1827729364</v>
          </cell>
          <cell r="F36">
            <v>3523296980</v>
          </cell>
          <cell r="G36">
            <v>4338391628</v>
          </cell>
        </row>
        <row r="37">
          <cell r="A37" t="str">
            <v>Zacatecas</v>
          </cell>
          <cell r="B37">
            <v>1280722578</v>
          </cell>
          <cell r="C37">
            <v>1232075384</v>
          </cell>
          <cell r="D37">
            <v>1428855982</v>
          </cell>
          <cell r="E37">
            <v>1584862089</v>
          </cell>
          <cell r="F37">
            <v>2512797962</v>
          </cell>
          <cell r="G37">
            <v>3013718071</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izar"/>
      <sheetName val="Variable A"/>
      <sheetName val="Variable B"/>
    </sheetNames>
    <sheetDataSet>
      <sheetData sheetId="0" refreshError="1"/>
      <sheetData sheetId="1" refreshError="1">
        <row r="4">
          <cell r="A4" t="str">
            <v xml:space="preserve">Entidad </v>
          </cell>
          <cell r="B4" t="str">
            <v>INEGI: Censo Nacional de Gobiernos Estatales 2023</v>
          </cell>
          <cell r="C4" t="str">
            <v>INEGI: Censo Nacional de Gobiernos Municipales y Demarcaciones Territoriales de la Ciudad de México 2023</v>
          </cell>
          <cell r="D4" t="str">
            <v>INEGI: Censo Nacional de Derechos Humanos Estatal 2023.</v>
          </cell>
          <cell r="E4" t="str">
            <v>INEGI: Censo Nacional de Transparencia, Acceso a la Información Pública y Protección de Datos Personales Estatal 2023</v>
          </cell>
          <cell r="F4" t="str">
            <v>Total</v>
          </cell>
        </row>
        <row r="5">
          <cell r="A5" t="str">
            <v>Aguascalientes</v>
          </cell>
          <cell r="B5">
            <v>428</v>
          </cell>
          <cell r="C5">
            <v>418</v>
          </cell>
          <cell r="D5">
            <v>0</v>
          </cell>
          <cell r="E5">
            <v>0</v>
          </cell>
          <cell r="F5">
            <v>846</v>
          </cell>
        </row>
        <row r="6">
          <cell r="A6" t="str">
            <v>Baja California</v>
          </cell>
          <cell r="B6">
            <v>421</v>
          </cell>
          <cell r="C6">
            <v>229</v>
          </cell>
          <cell r="D6">
            <v>0</v>
          </cell>
          <cell r="E6">
            <v>0</v>
          </cell>
          <cell r="F6">
            <v>650</v>
          </cell>
        </row>
        <row r="7">
          <cell r="A7" t="str">
            <v>Baja California Sur</v>
          </cell>
          <cell r="B7">
            <v>38</v>
          </cell>
          <cell r="C7">
            <v>69</v>
          </cell>
          <cell r="D7">
            <v>0</v>
          </cell>
          <cell r="E7">
            <v>0</v>
          </cell>
          <cell r="F7">
            <v>107</v>
          </cell>
        </row>
        <row r="8">
          <cell r="A8" t="str">
            <v>Campeche</v>
          </cell>
          <cell r="B8">
            <v>115</v>
          </cell>
          <cell r="C8">
            <v>99</v>
          </cell>
          <cell r="D8">
            <v>0</v>
          </cell>
          <cell r="E8">
            <v>0</v>
          </cell>
          <cell r="F8">
            <v>214</v>
          </cell>
        </row>
        <row r="9">
          <cell r="A9" t="str">
            <v>Chiapas</v>
          </cell>
          <cell r="B9">
            <v>77</v>
          </cell>
          <cell r="C9">
            <v>246</v>
          </cell>
          <cell r="D9">
            <v>3</v>
          </cell>
          <cell r="E9">
            <v>0</v>
          </cell>
          <cell r="F9">
            <v>326</v>
          </cell>
        </row>
        <row r="10">
          <cell r="A10" t="str">
            <v>Chihuahua</v>
          </cell>
          <cell r="B10">
            <v>130</v>
          </cell>
          <cell r="C10">
            <v>40</v>
          </cell>
          <cell r="D10">
            <v>0</v>
          </cell>
          <cell r="E10">
            <v>0</v>
          </cell>
          <cell r="F10">
            <v>170</v>
          </cell>
        </row>
        <row r="11">
          <cell r="A11" t="str">
            <v>Ciudad de México</v>
          </cell>
          <cell r="B11">
            <v>342</v>
          </cell>
          <cell r="C11">
            <v>120</v>
          </cell>
          <cell r="D11">
            <v>0</v>
          </cell>
          <cell r="E11">
            <v>0</v>
          </cell>
          <cell r="F11">
            <v>462</v>
          </cell>
        </row>
        <row r="12">
          <cell r="A12" t="str">
            <v>Coahuila</v>
          </cell>
          <cell r="B12">
            <v>397</v>
          </cell>
          <cell r="C12">
            <v>770</v>
          </cell>
          <cell r="D12">
            <v>3</v>
          </cell>
          <cell r="E12">
            <v>5</v>
          </cell>
          <cell r="F12">
            <v>1175</v>
          </cell>
        </row>
        <row r="13">
          <cell r="A13" t="str">
            <v>Colima</v>
          </cell>
          <cell r="B13">
            <v>0</v>
          </cell>
          <cell r="C13">
            <v>146</v>
          </cell>
          <cell r="D13">
            <v>0</v>
          </cell>
          <cell r="E13">
            <v>0</v>
          </cell>
          <cell r="F13">
            <v>146</v>
          </cell>
        </row>
        <row r="14">
          <cell r="A14" t="str">
            <v>Durango</v>
          </cell>
          <cell r="B14">
            <v>209</v>
          </cell>
          <cell r="C14">
            <v>27</v>
          </cell>
          <cell r="D14">
            <v>0</v>
          </cell>
          <cell r="E14">
            <v>0</v>
          </cell>
          <cell r="F14">
            <v>236</v>
          </cell>
        </row>
        <row r="15">
          <cell r="A15" t="str">
            <v>Guanajuato</v>
          </cell>
          <cell r="B15">
            <v>22</v>
          </cell>
          <cell r="C15">
            <v>434</v>
          </cell>
          <cell r="D15">
            <v>0</v>
          </cell>
          <cell r="E15">
            <v>1</v>
          </cell>
          <cell r="F15">
            <v>457</v>
          </cell>
        </row>
        <row r="16">
          <cell r="A16" t="str">
            <v>Guerrero</v>
          </cell>
          <cell r="B16">
            <v>194</v>
          </cell>
          <cell r="C16">
            <v>283</v>
          </cell>
          <cell r="D16">
            <v>0</v>
          </cell>
          <cell r="E16">
            <v>0</v>
          </cell>
          <cell r="F16">
            <v>477</v>
          </cell>
        </row>
        <row r="17">
          <cell r="A17" t="str">
            <v>Hidalgo</v>
          </cell>
          <cell r="B17">
            <v>140</v>
          </cell>
          <cell r="C17">
            <v>467</v>
          </cell>
          <cell r="D17">
            <v>0</v>
          </cell>
          <cell r="E17">
            <v>1</v>
          </cell>
          <cell r="F17">
            <v>608</v>
          </cell>
        </row>
        <row r="18">
          <cell r="A18" t="str">
            <v>Jalisco</v>
          </cell>
          <cell r="B18">
            <v>289</v>
          </cell>
          <cell r="C18">
            <v>173</v>
          </cell>
          <cell r="D18">
            <v>5</v>
          </cell>
          <cell r="E18">
            <v>0</v>
          </cell>
          <cell r="F18">
            <v>467</v>
          </cell>
        </row>
        <row r="19">
          <cell r="A19" t="str">
            <v>Estado de México</v>
          </cell>
          <cell r="B19">
            <v>209</v>
          </cell>
          <cell r="C19">
            <v>279</v>
          </cell>
          <cell r="D19">
            <v>23</v>
          </cell>
          <cell r="E19">
            <v>0</v>
          </cell>
          <cell r="F19">
            <v>511</v>
          </cell>
        </row>
        <row r="20">
          <cell r="A20" t="str">
            <v>Michoacán</v>
          </cell>
          <cell r="B20">
            <v>161</v>
          </cell>
          <cell r="C20">
            <v>122</v>
          </cell>
          <cell r="D20">
            <v>0</v>
          </cell>
          <cell r="E20">
            <v>0</v>
          </cell>
          <cell r="F20">
            <v>283</v>
          </cell>
        </row>
        <row r="21">
          <cell r="A21" t="str">
            <v>Morelos</v>
          </cell>
          <cell r="B21">
            <v>211</v>
          </cell>
          <cell r="C21">
            <v>24</v>
          </cell>
          <cell r="D21">
            <v>0</v>
          </cell>
          <cell r="E21">
            <v>0</v>
          </cell>
          <cell r="F21">
            <v>235</v>
          </cell>
        </row>
        <row r="22">
          <cell r="A22" t="str">
            <v>Nayarit</v>
          </cell>
          <cell r="B22">
            <v>41</v>
          </cell>
          <cell r="C22">
            <v>190</v>
          </cell>
          <cell r="D22">
            <v>2</v>
          </cell>
          <cell r="E22">
            <v>0</v>
          </cell>
          <cell r="F22">
            <v>233</v>
          </cell>
        </row>
        <row r="23">
          <cell r="A23" t="str">
            <v>Nuevo León</v>
          </cell>
          <cell r="B23">
            <v>1977</v>
          </cell>
          <cell r="C23">
            <v>454</v>
          </cell>
          <cell r="D23">
            <v>12</v>
          </cell>
          <cell r="E23">
            <v>1</v>
          </cell>
          <cell r="F23">
            <v>2444</v>
          </cell>
        </row>
        <row r="24">
          <cell r="A24" t="str">
            <v>Oaxaca</v>
          </cell>
          <cell r="B24">
            <v>66</v>
          </cell>
          <cell r="C24">
            <v>26</v>
          </cell>
          <cell r="D24">
            <v>0</v>
          </cell>
          <cell r="E24">
            <v>0</v>
          </cell>
          <cell r="F24">
            <v>92</v>
          </cell>
        </row>
        <row r="25">
          <cell r="A25" t="str">
            <v>Puebla</v>
          </cell>
          <cell r="B25">
            <v>103</v>
          </cell>
          <cell r="C25">
            <v>191</v>
          </cell>
          <cell r="D25">
            <v>0</v>
          </cell>
          <cell r="E25">
            <v>0</v>
          </cell>
          <cell r="F25">
            <v>294</v>
          </cell>
        </row>
        <row r="26">
          <cell r="A26" t="str">
            <v>Querétaro</v>
          </cell>
          <cell r="B26">
            <v>70</v>
          </cell>
          <cell r="C26">
            <v>132</v>
          </cell>
          <cell r="D26">
            <v>0</v>
          </cell>
          <cell r="E26">
            <v>0</v>
          </cell>
          <cell r="F26">
            <v>202</v>
          </cell>
        </row>
        <row r="27">
          <cell r="A27" t="str">
            <v>Quintana Roo</v>
          </cell>
          <cell r="B27">
            <v>61</v>
          </cell>
          <cell r="C27">
            <v>200</v>
          </cell>
          <cell r="D27">
            <v>0</v>
          </cell>
          <cell r="E27">
            <v>0</v>
          </cell>
          <cell r="F27">
            <v>261</v>
          </cell>
        </row>
        <row r="28">
          <cell r="A28" t="str">
            <v>San Luis Potosí</v>
          </cell>
          <cell r="B28">
            <v>69</v>
          </cell>
          <cell r="C28">
            <v>631</v>
          </cell>
          <cell r="D28">
            <v>0</v>
          </cell>
          <cell r="E28">
            <v>0</v>
          </cell>
          <cell r="F28">
            <v>700</v>
          </cell>
        </row>
        <row r="29">
          <cell r="A29" t="str">
            <v>Sinaloa</v>
          </cell>
          <cell r="B29">
            <v>26</v>
          </cell>
          <cell r="C29">
            <v>1582</v>
          </cell>
          <cell r="D29">
            <v>0</v>
          </cell>
          <cell r="E29">
            <v>24</v>
          </cell>
          <cell r="F29">
            <v>1632</v>
          </cell>
        </row>
        <row r="30">
          <cell r="A30" t="str">
            <v>Sonora</v>
          </cell>
          <cell r="B30">
            <v>184</v>
          </cell>
          <cell r="C30">
            <v>965</v>
          </cell>
          <cell r="D30">
            <v>0</v>
          </cell>
          <cell r="E30">
            <v>0</v>
          </cell>
          <cell r="F30">
            <v>1149</v>
          </cell>
        </row>
        <row r="31">
          <cell r="A31" t="str">
            <v>Tabasco</v>
          </cell>
          <cell r="B31">
            <v>113</v>
          </cell>
          <cell r="C31">
            <v>259</v>
          </cell>
          <cell r="D31">
            <v>1</v>
          </cell>
          <cell r="E31">
            <v>0</v>
          </cell>
          <cell r="F31">
            <v>373</v>
          </cell>
        </row>
        <row r="32">
          <cell r="A32" t="str">
            <v>Tamaulipas</v>
          </cell>
          <cell r="B32">
            <v>204</v>
          </cell>
          <cell r="C32">
            <v>148</v>
          </cell>
          <cell r="D32">
            <v>0</v>
          </cell>
          <cell r="E32">
            <v>0</v>
          </cell>
          <cell r="F32">
            <v>352</v>
          </cell>
        </row>
        <row r="33">
          <cell r="A33" t="str">
            <v>Tlaxcala</v>
          </cell>
          <cell r="B33">
            <v>323</v>
          </cell>
          <cell r="C33">
            <v>179</v>
          </cell>
          <cell r="D33">
            <v>3</v>
          </cell>
          <cell r="E33">
            <v>0</v>
          </cell>
          <cell r="F33">
            <v>505</v>
          </cell>
        </row>
        <row r="34">
          <cell r="A34" t="str">
            <v>Veracruz</v>
          </cell>
          <cell r="B34">
            <v>97</v>
          </cell>
          <cell r="C34">
            <v>396</v>
          </cell>
          <cell r="D34">
            <v>2</v>
          </cell>
          <cell r="E34">
            <v>0</v>
          </cell>
          <cell r="F34">
            <v>495</v>
          </cell>
        </row>
        <row r="35">
          <cell r="A35" t="str">
            <v>Yucatán</v>
          </cell>
          <cell r="B35">
            <v>215</v>
          </cell>
          <cell r="C35">
            <v>50</v>
          </cell>
          <cell r="D35">
            <v>1</v>
          </cell>
          <cell r="E35">
            <v>0</v>
          </cell>
          <cell r="F35">
            <v>266</v>
          </cell>
        </row>
        <row r="36">
          <cell r="A36" t="str">
            <v>Zacatecas</v>
          </cell>
          <cell r="B36">
            <v>298</v>
          </cell>
          <cell r="C36">
            <v>200</v>
          </cell>
          <cell r="D36">
            <v>0</v>
          </cell>
          <cell r="E36">
            <v>0</v>
          </cell>
          <cell r="F36">
            <v>498</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aaguascalientes.org/publicaciones/index.html" TargetMode="External"/><Relationship Id="rId1" Type="http://schemas.openxmlformats.org/officeDocument/2006/relationships/hyperlink" Target="mailto:dgpoliticas@seaaguascalientes.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showRowColHeaders="0" tabSelected="1" workbookViewId="0">
      <selection activeCell="A31" sqref="A31:XFD1048576"/>
    </sheetView>
  </sheetViews>
  <sheetFormatPr baseColWidth="10" defaultColWidth="0" defaultRowHeight="15" zeroHeight="1" x14ac:dyDescent="0.25"/>
  <cols>
    <col min="1" max="12" width="11.42578125" customWidth="1"/>
    <col min="13" max="13" width="13.7109375" customWidth="1"/>
    <col min="14"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ht="11.2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showGridLines="0" showRowColHeaders="0" zoomScaleNormal="100" workbookViewId="0">
      <selection activeCell="AG69" sqref="AG69"/>
    </sheetView>
  </sheetViews>
  <sheetFormatPr baseColWidth="10" defaultColWidth="0" defaultRowHeight="15" zeroHeight="1" x14ac:dyDescent="0.25"/>
  <cols>
    <col min="1" max="1" width="4.28515625" customWidth="1"/>
    <col min="2" max="2" width="26.28515625" customWidth="1"/>
    <col min="3" max="6" width="22.7109375" customWidth="1"/>
    <col min="7" max="15" width="11.42578125" customWidth="1"/>
    <col min="16" max="16" width="19.5703125" customWidth="1"/>
    <col min="17" max="32" width="11.42578125" customWidth="1"/>
    <col min="33" max="33" width="4.28515625" customWidth="1"/>
    <col min="34" max="16384" width="11.42578125" hidden="1"/>
  </cols>
  <sheetData>
    <row r="1" spans="2:6" ht="15.75" thickBot="1" x14ac:dyDescent="0.3"/>
    <row r="2" spans="2:6" ht="15" customHeight="1" x14ac:dyDescent="0.25">
      <c r="B2" s="229" t="s">
        <v>194</v>
      </c>
      <c r="C2" s="230"/>
      <c r="D2" s="230"/>
      <c r="E2" s="230"/>
      <c r="F2" s="231"/>
    </row>
    <row r="3" spans="2:6" ht="15" customHeight="1" x14ac:dyDescent="0.25">
      <c r="B3" s="232"/>
      <c r="C3" s="233"/>
      <c r="D3" s="233"/>
      <c r="E3" s="233"/>
      <c r="F3" s="234"/>
    </row>
    <row r="4" spans="2:6" ht="15" customHeight="1" x14ac:dyDescent="0.25">
      <c r="B4" s="232"/>
      <c r="C4" s="233"/>
      <c r="D4" s="233"/>
      <c r="E4" s="233"/>
      <c r="F4" s="234"/>
    </row>
    <row r="5" spans="2:6" ht="39.75" customHeight="1" x14ac:dyDescent="0.25">
      <c r="B5" s="17" t="s">
        <v>195</v>
      </c>
      <c r="C5" s="291" t="s">
        <v>256</v>
      </c>
      <c r="D5" s="291"/>
      <c r="E5" s="291"/>
      <c r="F5" s="291"/>
    </row>
    <row r="6" spans="2:6" ht="39.75" customHeight="1" x14ac:dyDescent="0.25">
      <c r="B6" s="18">
        <v>3</v>
      </c>
      <c r="C6" s="291"/>
      <c r="D6" s="291"/>
      <c r="E6" s="291"/>
      <c r="F6" s="291"/>
    </row>
    <row r="7" spans="2:6" ht="39.75" customHeight="1" thickBot="1" x14ac:dyDescent="0.3">
      <c r="B7" s="19" t="s">
        <v>248</v>
      </c>
      <c r="C7" s="278" t="s">
        <v>257</v>
      </c>
      <c r="D7" s="279"/>
      <c r="E7" s="279"/>
      <c r="F7" s="280"/>
    </row>
    <row r="8" spans="2:6" ht="39.75" customHeight="1" thickBot="1" x14ac:dyDescent="0.3">
      <c r="B8" s="20" t="s">
        <v>34</v>
      </c>
      <c r="C8" s="214" t="s">
        <v>258</v>
      </c>
      <c r="D8" s="215"/>
      <c r="E8" s="215"/>
      <c r="F8" s="216"/>
    </row>
    <row r="9" spans="2:6" ht="39.75" customHeight="1" thickBot="1" x14ac:dyDescent="0.3">
      <c r="B9" s="20" t="s">
        <v>39</v>
      </c>
      <c r="C9" s="292"/>
      <c r="D9" s="293"/>
      <c r="E9" s="293"/>
      <c r="F9" s="294"/>
    </row>
    <row r="10" spans="2:6" ht="39.75" customHeight="1" thickBot="1" x14ac:dyDescent="0.3">
      <c r="B10" s="20" t="s">
        <v>0</v>
      </c>
      <c r="C10" s="214" t="s">
        <v>259</v>
      </c>
      <c r="D10" s="215"/>
      <c r="E10" s="215"/>
      <c r="F10" s="216"/>
    </row>
    <row r="11" spans="2:6" ht="39.75" customHeight="1" thickBot="1" x14ac:dyDescent="0.3">
      <c r="B11" s="20" t="s">
        <v>1</v>
      </c>
      <c r="C11" s="214" t="s">
        <v>260</v>
      </c>
      <c r="D11" s="215"/>
      <c r="E11" s="215"/>
      <c r="F11" s="216"/>
    </row>
    <row r="12" spans="2:6" ht="39.75" customHeight="1" thickBot="1" x14ac:dyDescent="0.3">
      <c r="B12" s="20" t="s">
        <v>2</v>
      </c>
      <c r="C12" s="214" t="s">
        <v>261</v>
      </c>
      <c r="D12" s="215"/>
      <c r="E12" s="215"/>
      <c r="F12" s="216"/>
    </row>
    <row r="13" spans="2:6" ht="39.75" customHeight="1" thickBot="1" x14ac:dyDescent="0.3">
      <c r="B13" s="20" t="s">
        <v>262</v>
      </c>
      <c r="C13" s="214" t="s">
        <v>263</v>
      </c>
      <c r="D13" s="215"/>
      <c r="E13" s="215"/>
      <c r="F13" s="216"/>
    </row>
    <row r="14" spans="2:6" ht="39.75" customHeight="1" thickBot="1" x14ac:dyDescent="0.3">
      <c r="B14" s="20" t="s">
        <v>264</v>
      </c>
      <c r="C14" s="214" t="s">
        <v>265</v>
      </c>
      <c r="D14" s="215"/>
      <c r="E14" s="215"/>
      <c r="F14" s="216"/>
    </row>
    <row r="15" spans="2:6" ht="39.75" customHeight="1" thickBot="1" x14ac:dyDescent="0.3">
      <c r="B15" s="20" t="s">
        <v>40</v>
      </c>
      <c r="C15" s="214" t="s">
        <v>266</v>
      </c>
      <c r="D15" s="215"/>
      <c r="E15" s="215"/>
      <c r="F15" s="216"/>
    </row>
    <row r="16" spans="2:6" ht="39.75" customHeight="1" thickBot="1" x14ac:dyDescent="0.3">
      <c r="B16" s="20" t="s">
        <v>45</v>
      </c>
      <c r="C16" s="288"/>
      <c r="D16" s="289"/>
      <c r="E16" s="289"/>
      <c r="F16" s="290"/>
    </row>
    <row r="17" spans="2:32" ht="39.75" customHeight="1" thickBot="1" x14ac:dyDescent="0.3">
      <c r="B17" s="20" t="s">
        <v>3</v>
      </c>
      <c r="C17" s="214" t="s">
        <v>267</v>
      </c>
      <c r="D17" s="215"/>
      <c r="E17" s="215"/>
      <c r="F17" s="216"/>
    </row>
    <row r="18" spans="2:32" ht="39.75" customHeight="1" thickBot="1" x14ac:dyDescent="0.3">
      <c r="B18" s="20" t="s">
        <v>4</v>
      </c>
      <c r="C18" s="214" t="s">
        <v>268</v>
      </c>
      <c r="D18" s="215"/>
      <c r="E18" s="215"/>
      <c r="F18" s="216"/>
    </row>
    <row r="19" spans="2:32" ht="39.75" customHeight="1" thickBot="1" x14ac:dyDescent="0.3">
      <c r="B19" s="217" t="s">
        <v>46</v>
      </c>
      <c r="C19" s="218"/>
      <c r="D19" s="218"/>
      <c r="E19" s="218"/>
      <c r="F19" s="219"/>
    </row>
    <row r="20" spans="2:32" ht="39.75" customHeight="1" x14ac:dyDescent="0.25">
      <c r="B20" s="21" t="s">
        <v>60</v>
      </c>
      <c r="C20" s="203" t="s">
        <v>47</v>
      </c>
      <c r="D20" s="24" t="s">
        <v>62</v>
      </c>
      <c r="E20" s="249"/>
      <c r="F20" s="250"/>
    </row>
    <row r="21" spans="2:32" ht="39.75" customHeight="1" thickBot="1" x14ac:dyDescent="0.3">
      <c r="B21" s="43" t="s">
        <v>61</v>
      </c>
      <c r="C21" s="204"/>
      <c r="D21" s="24" t="s">
        <v>63</v>
      </c>
      <c r="E21" s="251"/>
      <c r="F21" s="252"/>
    </row>
    <row r="22" spans="2:32" ht="39.75" customHeight="1" thickBot="1" x14ac:dyDescent="0.3">
      <c r="B22" s="21" t="s">
        <v>48</v>
      </c>
      <c r="C22" s="23" t="s">
        <v>49</v>
      </c>
      <c r="D22" s="25"/>
      <c r="E22" s="253"/>
      <c r="F22" s="254"/>
    </row>
    <row r="23" spans="2:32" ht="39.75" customHeight="1" thickBot="1" x14ac:dyDescent="0.3">
      <c r="B23" s="42" t="s">
        <v>64</v>
      </c>
      <c r="C23" s="203" t="s">
        <v>50</v>
      </c>
      <c r="D23" s="242" t="s">
        <v>57</v>
      </c>
      <c r="E23" s="243"/>
      <c r="F23" s="48" t="s">
        <v>205</v>
      </c>
    </row>
    <row r="24" spans="2:32" ht="39.75" customHeight="1" thickBot="1" x14ac:dyDescent="0.3">
      <c r="B24" s="21" t="s">
        <v>65</v>
      </c>
      <c r="C24" s="205"/>
      <c r="D24" s="295" t="s">
        <v>269</v>
      </c>
      <c r="E24" s="296"/>
      <c r="F24" s="78" t="s">
        <v>207</v>
      </c>
    </row>
    <row r="25" spans="2:32" ht="39.75" customHeight="1" thickBot="1" x14ac:dyDescent="0.3">
      <c r="B25" s="27"/>
      <c r="C25" s="205"/>
      <c r="D25" s="295" t="s">
        <v>270</v>
      </c>
      <c r="E25" s="296"/>
      <c r="F25" s="78" t="s">
        <v>207</v>
      </c>
    </row>
    <row r="26" spans="2:32" ht="39.75" customHeight="1" thickBot="1" x14ac:dyDescent="0.3">
      <c r="B26" s="27"/>
      <c r="C26" s="205"/>
      <c r="D26" s="295" t="s">
        <v>206</v>
      </c>
      <c r="E26" s="296"/>
      <c r="F26" s="78" t="s">
        <v>207</v>
      </c>
    </row>
    <row r="27" spans="2:32" ht="39.75" customHeight="1" thickBot="1" x14ac:dyDescent="0.3">
      <c r="B27" s="27"/>
      <c r="C27" s="205"/>
      <c r="D27" s="295" t="s">
        <v>208</v>
      </c>
      <c r="E27" s="296"/>
      <c r="F27" s="78" t="s">
        <v>209</v>
      </c>
    </row>
    <row r="28" spans="2:32" ht="39.75" customHeight="1" thickBot="1" x14ac:dyDescent="0.3">
      <c r="B28" s="27"/>
      <c r="C28" s="205"/>
      <c r="D28" s="295" t="s">
        <v>210</v>
      </c>
      <c r="E28" s="296"/>
      <c r="F28" s="78" t="s">
        <v>207</v>
      </c>
    </row>
    <row r="29" spans="2:32" ht="39.75" customHeight="1" thickBot="1" x14ac:dyDescent="0.3">
      <c r="B29" s="28"/>
      <c r="C29" s="204"/>
      <c r="D29" s="295" t="s">
        <v>211</v>
      </c>
      <c r="E29" s="296"/>
      <c r="F29" s="78" t="s">
        <v>207</v>
      </c>
    </row>
    <row r="30" spans="2:32" ht="39.75" customHeight="1" x14ac:dyDescent="0.25"/>
    <row r="31" spans="2:32" ht="39.75" customHeight="1" thickBot="1" x14ac:dyDescent="0.3"/>
    <row r="32" spans="2:32" ht="17.25" thickBot="1" x14ac:dyDescent="0.3">
      <c r="B32" s="79"/>
      <c r="C32" s="299" t="s">
        <v>0</v>
      </c>
      <c r="D32" s="300"/>
      <c r="E32" s="301"/>
      <c r="F32" s="299" t="s">
        <v>1</v>
      </c>
      <c r="G32" s="300"/>
      <c r="H32" s="301"/>
      <c r="I32" s="299" t="s">
        <v>2</v>
      </c>
      <c r="J32" s="300"/>
      <c r="K32" s="301"/>
      <c r="L32" s="299" t="s">
        <v>262</v>
      </c>
      <c r="M32" s="300"/>
      <c r="N32" s="301"/>
      <c r="O32" s="299" t="s">
        <v>264</v>
      </c>
      <c r="P32" s="300"/>
      <c r="Q32" s="301"/>
      <c r="R32" s="302" t="s">
        <v>3</v>
      </c>
      <c r="S32" s="303"/>
      <c r="T32" s="304"/>
      <c r="U32" s="302" t="s">
        <v>4</v>
      </c>
      <c r="V32" s="303"/>
      <c r="W32" s="304"/>
      <c r="X32" s="299" t="s">
        <v>6</v>
      </c>
      <c r="Y32" s="300"/>
      <c r="Z32" s="301"/>
      <c r="AA32" s="302" t="s">
        <v>7</v>
      </c>
      <c r="AB32" s="303"/>
      <c r="AC32" s="304"/>
      <c r="AD32" s="297" t="s">
        <v>8</v>
      </c>
      <c r="AE32" s="298"/>
      <c r="AF32" s="298"/>
    </row>
    <row r="33" spans="2:32" ht="16.5" x14ac:dyDescent="0.25">
      <c r="B33" s="80" t="s">
        <v>213</v>
      </c>
      <c r="C33" s="81">
        <v>2020</v>
      </c>
      <c r="D33" s="81">
        <v>2021</v>
      </c>
      <c r="E33" s="81">
        <v>2022</v>
      </c>
      <c r="F33" s="81">
        <v>2020</v>
      </c>
      <c r="G33" s="81">
        <v>2021</v>
      </c>
      <c r="H33" s="81">
        <v>2022</v>
      </c>
      <c r="I33" s="81">
        <v>2020</v>
      </c>
      <c r="J33" s="81">
        <v>2021</v>
      </c>
      <c r="K33" s="81">
        <v>2022</v>
      </c>
      <c r="L33" s="81">
        <v>2020</v>
      </c>
      <c r="M33" s="81">
        <v>2021</v>
      </c>
      <c r="N33" s="81">
        <v>2022</v>
      </c>
      <c r="O33" s="81">
        <v>2020</v>
      </c>
      <c r="P33" s="81">
        <v>2021</v>
      </c>
      <c r="Q33" s="81">
        <v>2022</v>
      </c>
      <c r="R33" s="81">
        <v>2020</v>
      </c>
      <c r="S33" s="81" t="s">
        <v>271</v>
      </c>
      <c r="T33" s="81">
        <v>2022</v>
      </c>
      <c r="U33" s="81">
        <v>2020</v>
      </c>
      <c r="V33" s="81" t="s">
        <v>271</v>
      </c>
      <c r="W33" s="81">
        <v>2022</v>
      </c>
      <c r="X33" s="81">
        <v>2020</v>
      </c>
      <c r="Y33" s="81">
        <v>2021</v>
      </c>
      <c r="Z33" s="81">
        <v>2022</v>
      </c>
      <c r="AA33" s="81">
        <v>2020</v>
      </c>
      <c r="AB33" s="81" t="s">
        <v>272</v>
      </c>
      <c r="AC33" s="81">
        <v>2022</v>
      </c>
      <c r="AD33" s="81">
        <v>2020</v>
      </c>
      <c r="AE33" s="81">
        <v>2021</v>
      </c>
      <c r="AF33" s="81">
        <v>2022</v>
      </c>
    </row>
    <row r="34" spans="2:32" ht="16.5" x14ac:dyDescent="0.25">
      <c r="B34" s="82" t="s">
        <v>215</v>
      </c>
      <c r="C34" s="83">
        <v>2</v>
      </c>
      <c r="D34" s="83">
        <v>2</v>
      </c>
      <c r="E34" s="84">
        <v>0</v>
      </c>
      <c r="F34" s="83">
        <v>1</v>
      </c>
      <c r="G34" s="83">
        <v>0</v>
      </c>
      <c r="H34" s="84">
        <v>0</v>
      </c>
      <c r="I34" s="83">
        <v>10</v>
      </c>
      <c r="J34" s="83">
        <v>8</v>
      </c>
      <c r="K34" s="84">
        <v>22</v>
      </c>
      <c r="L34" s="83">
        <v>2</v>
      </c>
      <c r="M34" s="83">
        <v>4</v>
      </c>
      <c r="N34" s="84">
        <v>0</v>
      </c>
      <c r="O34" s="83">
        <v>358</v>
      </c>
      <c r="P34" s="83">
        <v>423</v>
      </c>
      <c r="Q34" s="84">
        <v>390</v>
      </c>
      <c r="R34" s="83">
        <v>188</v>
      </c>
      <c r="S34" s="83">
        <v>287</v>
      </c>
      <c r="T34" s="84">
        <v>345</v>
      </c>
      <c r="U34" s="83">
        <v>2144</v>
      </c>
      <c r="V34" s="83">
        <v>2132</v>
      </c>
      <c r="W34" s="84">
        <v>2258</v>
      </c>
      <c r="X34" s="83">
        <v>4.1900000000000004</v>
      </c>
      <c r="Y34" s="83">
        <v>3.31</v>
      </c>
      <c r="Z34" s="85">
        <v>5.6410256410256414</v>
      </c>
      <c r="AA34" s="83">
        <v>8.77</v>
      </c>
      <c r="AB34" s="83">
        <v>13.46</v>
      </c>
      <c r="AC34" s="85">
        <v>15.279007971656334</v>
      </c>
      <c r="AD34" s="83">
        <v>6.48</v>
      </c>
      <c r="AE34" s="83">
        <v>8.39</v>
      </c>
      <c r="AF34" s="85">
        <v>10.460016806340988</v>
      </c>
    </row>
    <row r="35" spans="2:32" ht="16.5" x14ac:dyDescent="0.25">
      <c r="B35" s="82" t="s">
        <v>216</v>
      </c>
      <c r="C35" s="83">
        <v>0</v>
      </c>
      <c r="D35" s="83">
        <v>0</v>
      </c>
      <c r="E35" s="84">
        <v>0</v>
      </c>
      <c r="F35" s="83">
        <v>0</v>
      </c>
      <c r="G35" s="83">
        <v>0</v>
      </c>
      <c r="H35" s="84">
        <v>0</v>
      </c>
      <c r="I35" s="83">
        <v>0</v>
      </c>
      <c r="J35" s="83">
        <v>0</v>
      </c>
      <c r="K35" s="84">
        <v>0</v>
      </c>
      <c r="L35" s="83">
        <v>0</v>
      </c>
      <c r="M35" s="83">
        <v>0</v>
      </c>
      <c r="N35" s="84">
        <v>0</v>
      </c>
      <c r="O35" s="83">
        <v>612</v>
      </c>
      <c r="P35" s="83">
        <v>524</v>
      </c>
      <c r="Q35" s="84">
        <v>627</v>
      </c>
      <c r="R35" s="83">
        <v>83</v>
      </c>
      <c r="S35" s="83">
        <v>29</v>
      </c>
      <c r="T35" s="84">
        <v>333</v>
      </c>
      <c r="U35" s="83">
        <v>7887</v>
      </c>
      <c r="V35" s="83">
        <v>4497</v>
      </c>
      <c r="W35" s="84">
        <v>6742</v>
      </c>
      <c r="X35" s="83">
        <v>0</v>
      </c>
      <c r="Y35" s="83">
        <v>0</v>
      </c>
      <c r="Z35" s="85">
        <v>0</v>
      </c>
      <c r="AA35" s="83">
        <v>1.05</v>
      </c>
      <c r="AB35" s="83">
        <v>0.64</v>
      </c>
      <c r="AC35" s="85">
        <v>4.9391871848116287</v>
      </c>
      <c r="AD35" s="83">
        <v>0.53</v>
      </c>
      <c r="AE35" s="83">
        <v>0.32</v>
      </c>
      <c r="AF35" s="85">
        <v>2.4695935924058143</v>
      </c>
    </row>
    <row r="36" spans="2:32" ht="16.5" x14ac:dyDescent="0.25">
      <c r="B36" s="82" t="s">
        <v>217</v>
      </c>
      <c r="C36" s="83">
        <v>0</v>
      </c>
      <c r="D36" s="83">
        <v>0</v>
      </c>
      <c r="E36" s="84">
        <v>0</v>
      </c>
      <c r="F36" s="83">
        <v>0</v>
      </c>
      <c r="G36" s="83">
        <v>0</v>
      </c>
      <c r="H36" s="84">
        <v>0</v>
      </c>
      <c r="I36" s="83">
        <v>0</v>
      </c>
      <c r="J36" s="83">
        <v>0</v>
      </c>
      <c r="K36" s="84">
        <v>0</v>
      </c>
      <c r="L36" s="83">
        <v>0</v>
      </c>
      <c r="M36" s="83">
        <v>0</v>
      </c>
      <c r="N36" s="84">
        <v>0</v>
      </c>
      <c r="O36" s="83">
        <v>247</v>
      </c>
      <c r="P36" s="83">
        <v>234</v>
      </c>
      <c r="Q36" s="84">
        <v>250</v>
      </c>
      <c r="R36" s="83">
        <v>13</v>
      </c>
      <c r="S36" s="83">
        <v>11</v>
      </c>
      <c r="T36" s="84">
        <v>10</v>
      </c>
      <c r="U36" s="83">
        <v>842</v>
      </c>
      <c r="V36" s="83">
        <v>398</v>
      </c>
      <c r="W36" s="84">
        <v>547</v>
      </c>
      <c r="X36" s="83">
        <v>0</v>
      </c>
      <c r="Y36" s="83">
        <v>0</v>
      </c>
      <c r="Z36" s="85">
        <v>0</v>
      </c>
      <c r="AA36" s="83">
        <v>1.54</v>
      </c>
      <c r="AB36" s="83">
        <v>2.76</v>
      </c>
      <c r="AC36" s="85">
        <v>1.8281535648994516</v>
      </c>
      <c r="AD36" s="83">
        <v>0.77</v>
      </c>
      <c r="AE36" s="83">
        <v>1.38</v>
      </c>
      <c r="AF36" s="85">
        <v>0.91407678244972579</v>
      </c>
    </row>
    <row r="37" spans="2:32" ht="16.5" x14ac:dyDescent="0.25">
      <c r="B37" s="82" t="s">
        <v>218</v>
      </c>
      <c r="C37" s="83">
        <v>0</v>
      </c>
      <c r="D37" s="83">
        <v>0</v>
      </c>
      <c r="E37" s="84">
        <v>0</v>
      </c>
      <c r="F37" s="83">
        <v>0</v>
      </c>
      <c r="G37" s="83">
        <v>1</v>
      </c>
      <c r="H37" s="84">
        <v>0</v>
      </c>
      <c r="I37" s="83">
        <v>1</v>
      </c>
      <c r="J37" s="83">
        <v>2</v>
      </c>
      <c r="K37" s="84">
        <v>2</v>
      </c>
      <c r="L37" s="83">
        <v>0</v>
      </c>
      <c r="M37" s="83">
        <v>0</v>
      </c>
      <c r="N37" s="84">
        <v>0</v>
      </c>
      <c r="O37" s="83">
        <v>2</v>
      </c>
      <c r="P37" s="83">
        <v>13</v>
      </c>
      <c r="Q37" s="84">
        <v>66</v>
      </c>
      <c r="R37" s="83">
        <v>41</v>
      </c>
      <c r="S37" s="83">
        <v>16</v>
      </c>
      <c r="T37" s="84">
        <v>85</v>
      </c>
      <c r="U37" s="83">
        <v>146</v>
      </c>
      <c r="V37" s="83">
        <v>845</v>
      </c>
      <c r="W37" s="84">
        <v>742</v>
      </c>
      <c r="X37" s="83">
        <v>50</v>
      </c>
      <c r="Y37" s="83">
        <v>23.08</v>
      </c>
      <c r="Z37" s="85">
        <v>3.0303030303030303</v>
      </c>
      <c r="AA37" s="83">
        <v>28.08</v>
      </c>
      <c r="AB37" s="83">
        <v>1.89</v>
      </c>
      <c r="AC37" s="85">
        <v>11.455525606469003</v>
      </c>
      <c r="AD37" s="83">
        <v>39.04</v>
      </c>
      <c r="AE37" s="83">
        <v>12.49</v>
      </c>
      <c r="AF37" s="85">
        <v>7.242914318386017</v>
      </c>
    </row>
    <row r="38" spans="2:32" ht="16.5" x14ac:dyDescent="0.25">
      <c r="B38" s="82" t="s">
        <v>219</v>
      </c>
      <c r="C38" s="83">
        <v>1</v>
      </c>
      <c r="D38" s="83">
        <v>0</v>
      </c>
      <c r="E38" s="84">
        <v>2</v>
      </c>
      <c r="F38" s="83">
        <v>0</v>
      </c>
      <c r="G38" s="83">
        <v>0</v>
      </c>
      <c r="H38" s="84">
        <v>0</v>
      </c>
      <c r="I38" s="83">
        <v>0</v>
      </c>
      <c r="J38" s="83">
        <v>0</v>
      </c>
      <c r="K38" s="84">
        <v>0</v>
      </c>
      <c r="L38" s="83">
        <v>1</v>
      </c>
      <c r="M38" s="83">
        <v>0</v>
      </c>
      <c r="N38" s="84">
        <v>2</v>
      </c>
      <c r="O38" s="83">
        <v>232</v>
      </c>
      <c r="P38" s="83">
        <v>130</v>
      </c>
      <c r="Q38" s="84">
        <v>89</v>
      </c>
      <c r="R38" s="83">
        <v>38</v>
      </c>
      <c r="S38" s="83">
        <v>8</v>
      </c>
      <c r="T38" s="84">
        <v>207</v>
      </c>
      <c r="U38" s="83">
        <v>8661</v>
      </c>
      <c r="V38" s="83">
        <v>2158</v>
      </c>
      <c r="W38" s="84">
        <v>1751</v>
      </c>
      <c r="X38" s="83">
        <v>0.86</v>
      </c>
      <c r="Y38" s="83">
        <v>0</v>
      </c>
      <c r="Z38" s="85">
        <v>4.4943820224719104</v>
      </c>
      <c r="AA38" s="83">
        <v>0.44</v>
      </c>
      <c r="AB38" s="83">
        <v>0.37</v>
      </c>
      <c r="AC38" s="85">
        <v>11.82181610508281</v>
      </c>
      <c r="AD38" s="83">
        <v>0.65</v>
      </c>
      <c r="AE38" s="83">
        <v>0.19</v>
      </c>
      <c r="AF38" s="85">
        <v>8.1580990637773603</v>
      </c>
    </row>
    <row r="39" spans="2:32" ht="16.5" x14ac:dyDescent="0.25">
      <c r="B39" s="82" t="s">
        <v>220</v>
      </c>
      <c r="C39" s="83">
        <v>0</v>
      </c>
      <c r="D39" s="83">
        <v>0</v>
      </c>
      <c r="E39" s="84">
        <v>0</v>
      </c>
      <c r="F39" s="83">
        <v>0</v>
      </c>
      <c r="G39" s="83">
        <v>0</v>
      </c>
      <c r="H39" s="84">
        <v>0</v>
      </c>
      <c r="I39" s="83">
        <v>0</v>
      </c>
      <c r="J39" s="83">
        <v>0</v>
      </c>
      <c r="K39" s="84">
        <v>0</v>
      </c>
      <c r="L39" s="83">
        <v>0</v>
      </c>
      <c r="M39" s="83">
        <v>0</v>
      </c>
      <c r="N39" s="84">
        <v>0</v>
      </c>
      <c r="O39" s="83">
        <v>1675</v>
      </c>
      <c r="P39" s="83">
        <v>1445</v>
      </c>
      <c r="Q39" s="84">
        <v>796</v>
      </c>
      <c r="R39" s="83">
        <v>18</v>
      </c>
      <c r="S39" s="83">
        <v>2</v>
      </c>
      <c r="T39" s="84">
        <v>41</v>
      </c>
      <c r="U39" s="83">
        <v>911</v>
      </c>
      <c r="V39" s="83">
        <v>946</v>
      </c>
      <c r="W39" s="84">
        <v>14709</v>
      </c>
      <c r="X39" s="83">
        <v>0</v>
      </c>
      <c r="Y39" s="83">
        <v>0</v>
      </c>
      <c r="Z39" s="85">
        <v>0</v>
      </c>
      <c r="AA39" s="83">
        <v>1.98</v>
      </c>
      <c r="AB39" s="83">
        <v>0.21</v>
      </c>
      <c r="AC39" s="85">
        <v>0.27874090692773135</v>
      </c>
      <c r="AD39" s="83">
        <v>0.99</v>
      </c>
      <c r="AE39" s="83">
        <v>0.11</v>
      </c>
      <c r="AF39" s="85">
        <v>0.13937045346386567</v>
      </c>
    </row>
    <row r="40" spans="2:32" ht="16.5" x14ac:dyDescent="0.25">
      <c r="B40" s="82" t="s">
        <v>221</v>
      </c>
      <c r="C40" s="83">
        <v>174</v>
      </c>
      <c r="D40" s="83">
        <v>31</v>
      </c>
      <c r="E40" s="84">
        <v>60</v>
      </c>
      <c r="F40" s="83">
        <v>0</v>
      </c>
      <c r="G40" s="83">
        <v>1</v>
      </c>
      <c r="H40" s="84">
        <v>8</v>
      </c>
      <c r="I40" s="83">
        <v>76</v>
      </c>
      <c r="J40" s="83">
        <v>136</v>
      </c>
      <c r="K40" s="84">
        <v>534</v>
      </c>
      <c r="L40" s="83">
        <v>186</v>
      </c>
      <c r="M40" s="83">
        <v>470</v>
      </c>
      <c r="N40" s="84">
        <v>504</v>
      </c>
      <c r="O40" s="83">
        <v>2673</v>
      </c>
      <c r="P40" s="83">
        <v>2769</v>
      </c>
      <c r="Q40" s="84">
        <v>2160</v>
      </c>
      <c r="R40" s="83">
        <v>698</v>
      </c>
      <c r="S40" s="83">
        <v>271</v>
      </c>
      <c r="T40" s="84">
        <v>230</v>
      </c>
      <c r="U40" s="83">
        <v>3940</v>
      </c>
      <c r="V40" s="83">
        <v>2800</v>
      </c>
      <c r="W40" s="84">
        <v>6277</v>
      </c>
      <c r="X40" s="83">
        <v>16.309999999999999</v>
      </c>
      <c r="Y40" s="83">
        <v>23.04</v>
      </c>
      <c r="Z40" s="85">
        <v>51.203703703703709</v>
      </c>
      <c r="AA40" s="83">
        <v>17.72</v>
      </c>
      <c r="AB40" s="83">
        <v>9.68</v>
      </c>
      <c r="AC40" s="85">
        <v>3.6641707822208063</v>
      </c>
      <c r="AD40" s="83">
        <v>17.010000000000002</v>
      </c>
      <c r="AE40" s="83">
        <v>16.36</v>
      </c>
      <c r="AF40" s="85">
        <v>27.433937242962259</v>
      </c>
    </row>
    <row r="41" spans="2:32" ht="16.5" x14ac:dyDescent="0.25">
      <c r="B41" s="82" t="s">
        <v>222</v>
      </c>
      <c r="C41" s="83">
        <v>1</v>
      </c>
      <c r="D41" s="83">
        <v>0</v>
      </c>
      <c r="E41" s="84">
        <v>0</v>
      </c>
      <c r="F41" s="83">
        <v>0</v>
      </c>
      <c r="G41" s="83">
        <v>1</v>
      </c>
      <c r="H41" s="84">
        <v>2</v>
      </c>
      <c r="I41" s="83">
        <v>1</v>
      </c>
      <c r="J41" s="83">
        <v>0</v>
      </c>
      <c r="K41" s="84">
        <v>4</v>
      </c>
      <c r="L41" s="83">
        <v>1</v>
      </c>
      <c r="M41" s="83">
        <v>0</v>
      </c>
      <c r="N41" s="84">
        <v>0</v>
      </c>
      <c r="O41" s="83">
        <v>311</v>
      </c>
      <c r="P41" s="83">
        <v>482</v>
      </c>
      <c r="Q41" s="84">
        <v>1151</v>
      </c>
      <c r="R41" s="83">
        <v>398</v>
      </c>
      <c r="S41" s="83">
        <v>27</v>
      </c>
      <c r="T41" s="84">
        <v>229</v>
      </c>
      <c r="U41" s="83">
        <v>1046</v>
      </c>
      <c r="V41" s="83">
        <v>1783</v>
      </c>
      <c r="W41" s="84">
        <v>2786</v>
      </c>
      <c r="X41" s="83">
        <v>0.96</v>
      </c>
      <c r="Y41" s="83">
        <v>0.21</v>
      </c>
      <c r="Z41" s="85">
        <v>0.52128583840139009</v>
      </c>
      <c r="AA41" s="83">
        <v>38.049999999999997</v>
      </c>
      <c r="AB41" s="83">
        <v>1.51</v>
      </c>
      <c r="AC41" s="85">
        <v>8.2196697774587228</v>
      </c>
      <c r="AD41" s="83">
        <v>19.510000000000002</v>
      </c>
      <c r="AE41" s="83">
        <v>0.86</v>
      </c>
      <c r="AF41" s="85">
        <v>4.3704778079300564</v>
      </c>
    </row>
    <row r="42" spans="2:32" ht="16.5" x14ac:dyDescent="0.25">
      <c r="B42" s="82" t="s">
        <v>223</v>
      </c>
      <c r="C42" s="83">
        <v>0</v>
      </c>
      <c r="D42" s="83">
        <v>0</v>
      </c>
      <c r="E42" s="84">
        <v>0</v>
      </c>
      <c r="F42" s="83">
        <v>0</v>
      </c>
      <c r="G42" s="83">
        <v>0</v>
      </c>
      <c r="H42" s="84">
        <v>0</v>
      </c>
      <c r="I42" s="83">
        <v>0</v>
      </c>
      <c r="J42" s="83">
        <v>0</v>
      </c>
      <c r="K42" s="84">
        <v>0</v>
      </c>
      <c r="L42" s="83">
        <v>0</v>
      </c>
      <c r="M42" s="83">
        <v>0</v>
      </c>
      <c r="N42" s="84">
        <v>0</v>
      </c>
      <c r="O42" s="83">
        <v>324</v>
      </c>
      <c r="P42" s="83">
        <v>316</v>
      </c>
      <c r="Q42" s="84">
        <v>208</v>
      </c>
      <c r="R42" s="83">
        <v>10</v>
      </c>
      <c r="S42" s="83">
        <v>309</v>
      </c>
      <c r="T42" s="84">
        <v>17</v>
      </c>
      <c r="U42" s="83">
        <v>660</v>
      </c>
      <c r="V42" s="83">
        <v>17</v>
      </c>
      <c r="W42" s="84">
        <v>241</v>
      </c>
      <c r="X42" s="83">
        <v>0</v>
      </c>
      <c r="Y42" s="83">
        <v>0</v>
      </c>
      <c r="Z42" s="85">
        <v>0</v>
      </c>
      <c r="AA42" s="83">
        <v>1.52</v>
      </c>
      <c r="AB42" s="83">
        <v>1817.65</v>
      </c>
      <c r="AC42" s="85">
        <v>7.0539419087136928</v>
      </c>
      <c r="AD42" s="83">
        <v>0.76</v>
      </c>
      <c r="AE42" s="83">
        <v>908.82</v>
      </c>
      <c r="AF42" s="85">
        <v>3.5269709543568464</v>
      </c>
    </row>
    <row r="43" spans="2:32" ht="16.5" x14ac:dyDescent="0.25">
      <c r="B43" s="82" t="s">
        <v>224</v>
      </c>
      <c r="C43" s="83">
        <v>0</v>
      </c>
      <c r="D43" s="83">
        <v>0</v>
      </c>
      <c r="E43" s="84">
        <v>0</v>
      </c>
      <c r="F43" s="83">
        <v>0</v>
      </c>
      <c r="G43" s="83">
        <v>2</v>
      </c>
      <c r="H43" s="84">
        <v>6</v>
      </c>
      <c r="I43" s="83">
        <v>1</v>
      </c>
      <c r="J43" s="83">
        <v>3</v>
      </c>
      <c r="K43" s="84">
        <v>0</v>
      </c>
      <c r="L43" s="83">
        <v>0</v>
      </c>
      <c r="M43" s="83">
        <v>0</v>
      </c>
      <c r="N43" s="84">
        <v>0</v>
      </c>
      <c r="O43" s="83">
        <v>160</v>
      </c>
      <c r="P43" s="83">
        <v>65</v>
      </c>
      <c r="Q43" s="84">
        <v>25</v>
      </c>
      <c r="R43" s="83">
        <v>75</v>
      </c>
      <c r="S43" s="83">
        <v>159</v>
      </c>
      <c r="T43" s="84">
        <v>226</v>
      </c>
      <c r="U43" s="83">
        <v>651</v>
      </c>
      <c r="V43" s="83">
        <v>499</v>
      </c>
      <c r="W43" s="84">
        <v>941</v>
      </c>
      <c r="X43" s="83">
        <v>0.63</v>
      </c>
      <c r="Y43" s="83">
        <v>7.69</v>
      </c>
      <c r="Z43" s="85">
        <v>24</v>
      </c>
      <c r="AA43" s="83">
        <v>11.52</v>
      </c>
      <c r="AB43" s="83">
        <v>31.86</v>
      </c>
      <c r="AC43" s="85">
        <v>24.017003188097767</v>
      </c>
      <c r="AD43" s="83">
        <v>6.07</v>
      </c>
      <c r="AE43" s="83">
        <v>19.78</v>
      </c>
      <c r="AF43" s="85">
        <v>24.008501594048884</v>
      </c>
    </row>
    <row r="44" spans="2:32" ht="16.5" x14ac:dyDescent="0.25">
      <c r="B44" s="82" t="s">
        <v>226</v>
      </c>
      <c r="C44" s="83">
        <v>0</v>
      </c>
      <c r="D44" s="83">
        <v>0</v>
      </c>
      <c r="E44" s="84">
        <v>0</v>
      </c>
      <c r="F44" s="83">
        <v>0</v>
      </c>
      <c r="G44" s="83">
        <v>0</v>
      </c>
      <c r="H44" s="84">
        <v>0</v>
      </c>
      <c r="I44" s="83">
        <v>0</v>
      </c>
      <c r="J44" s="83">
        <v>0</v>
      </c>
      <c r="K44" s="84">
        <v>0</v>
      </c>
      <c r="L44" s="83">
        <v>0</v>
      </c>
      <c r="M44" s="83">
        <v>0</v>
      </c>
      <c r="N44" s="84">
        <v>0</v>
      </c>
      <c r="O44" s="83">
        <v>1041</v>
      </c>
      <c r="P44" s="83">
        <v>1196</v>
      </c>
      <c r="Q44" s="84">
        <v>136</v>
      </c>
      <c r="R44" s="83">
        <v>124</v>
      </c>
      <c r="S44" s="83">
        <v>123</v>
      </c>
      <c r="T44" s="84">
        <v>82</v>
      </c>
      <c r="U44" s="83">
        <v>2446</v>
      </c>
      <c r="V44" s="83">
        <v>1641</v>
      </c>
      <c r="W44" s="84">
        <v>3108</v>
      </c>
      <c r="X44" s="83">
        <v>0</v>
      </c>
      <c r="Y44" s="83">
        <v>0</v>
      </c>
      <c r="Z44" s="85">
        <v>0</v>
      </c>
      <c r="AA44" s="83">
        <v>5.07</v>
      </c>
      <c r="AB44" s="83">
        <v>7.5</v>
      </c>
      <c r="AC44" s="85">
        <v>2.6383526383526386</v>
      </c>
      <c r="AD44" s="83">
        <v>2.5299999999999998</v>
      </c>
      <c r="AE44" s="83">
        <v>3.75</v>
      </c>
      <c r="AF44" s="85">
        <v>1.3191763191763193</v>
      </c>
    </row>
    <row r="45" spans="2:32" ht="16.5" x14ac:dyDescent="0.25">
      <c r="B45" s="82" t="s">
        <v>227</v>
      </c>
      <c r="C45" s="83">
        <v>0</v>
      </c>
      <c r="D45" s="83">
        <v>0</v>
      </c>
      <c r="E45" s="84">
        <v>0</v>
      </c>
      <c r="F45" s="83">
        <v>0</v>
      </c>
      <c r="G45" s="83">
        <v>0</v>
      </c>
      <c r="H45" s="84">
        <v>0</v>
      </c>
      <c r="I45" s="83">
        <v>0</v>
      </c>
      <c r="J45" s="83">
        <v>0</v>
      </c>
      <c r="K45" s="84">
        <v>0</v>
      </c>
      <c r="L45" s="83">
        <v>0</v>
      </c>
      <c r="M45" s="83">
        <v>0</v>
      </c>
      <c r="N45" s="84">
        <v>0</v>
      </c>
      <c r="O45" s="83">
        <v>162</v>
      </c>
      <c r="P45" s="83">
        <v>121</v>
      </c>
      <c r="Q45" s="84">
        <v>191</v>
      </c>
      <c r="R45" s="83">
        <v>21</v>
      </c>
      <c r="S45" s="83">
        <v>15</v>
      </c>
      <c r="T45" s="84">
        <v>43</v>
      </c>
      <c r="U45" s="83">
        <v>735</v>
      </c>
      <c r="V45" s="83">
        <v>101</v>
      </c>
      <c r="W45" s="84">
        <v>1189</v>
      </c>
      <c r="X45" s="83">
        <v>0</v>
      </c>
      <c r="Y45" s="83">
        <v>0</v>
      </c>
      <c r="Z45" s="85">
        <v>0</v>
      </c>
      <c r="AA45" s="83">
        <v>2.86</v>
      </c>
      <c r="AB45" s="83">
        <v>14.85</v>
      </c>
      <c r="AC45" s="85">
        <v>3.616484440706476</v>
      </c>
      <c r="AD45" s="83">
        <v>1.43</v>
      </c>
      <c r="AE45" s="83">
        <v>7.43</v>
      </c>
      <c r="AF45" s="85">
        <v>1.808242220353238</v>
      </c>
    </row>
    <row r="46" spans="2:32" ht="16.5" x14ac:dyDescent="0.25">
      <c r="B46" s="82" t="s">
        <v>228</v>
      </c>
      <c r="C46" s="83">
        <v>0</v>
      </c>
      <c r="D46" s="83">
        <v>2</v>
      </c>
      <c r="E46" s="84">
        <v>4</v>
      </c>
      <c r="F46" s="83">
        <v>1</v>
      </c>
      <c r="G46" s="83">
        <v>2</v>
      </c>
      <c r="H46" s="84">
        <v>2</v>
      </c>
      <c r="I46" s="83">
        <v>18</v>
      </c>
      <c r="J46" s="83">
        <v>30</v>
      </c>
      <c r="K46" s="84">
        <v>22</v>
      </c>
      <c r="L46" s="83">
        <v>0</v>
      </c>
      <c r="M46" s="83">
        <v>3</v>
      </c>
      <c r="N46" s="84">
        <v>10</v>
      </c>
      <c r="O46" s="83">
        <v>482</v>
      </c>
      <c r="P46" s="83">
        <v>468</v>
      </c>
      <c r="Q46" s="84">
        <v>606</v>
      </c>
      <c r="R46" s="83">
        <v>424</v>
      </c>
      <c r="S46" s="83">
        <v>1364</v>
      </c>
      <c r="T46" s="84">
        <v>334</v>
      </c>
      <c r="U46" s="83">
        <v>2845</v>
      </c>
      <c r="V46" s="83">
        <v>1693</v>
      </c>
      <c r="W46" s="84">
        <v>4082</v>
      </c>
      <c r="X46" s="83">
        <v>3.94</v>
      </c>
      <c r="Y46" s="83">
        <v>7.91</v>
      </c>
      <c r="Z46" s="85">
        <v>6.2706270627062706</v>
      </c>
      <c r="AA46" s="83">
        <v>14.9</v>
      </c>
      <c r="AB46" s="83">
        <v>80.569999999999993</v>
      </c>
      <c r="AC46" s="85">
        <v>8.1822635962763339</v>
      </c>
      <c r="AD46" s="83">
        <v>9.42</v>
      </c>
      <c r="AE46" s="83">
        <v>44.24</v>
      </c>
      <c r="AF46" s="85">
        <v>7.2264453294913018</v>
      </c>
    </row>
    <row r="47" spans="2:32" ht="16.5" x14ac:dyDescent="0.25">
      <c r="B47" s="82" t="s">
        <v>229</v>
      </c>
      <c r="C47" s="83">
        <v>0</v>
      </c>
      <c r="D47" s="83">
        <v>0</v>
      </c>
      <c r="E47" s="84">
        <v>0</v>
      </c>
      <c r="F47" s="83">
        <v>0</v>
      </c>
      <c r="G47" s="83">
        <v>0</v>
      </c>
      <c r="H47" s="84">
        <v>4</v>
      </c>
      <c r="I47" s="83">
        <v>3</v>
      </c>
      <c r="J47" s="83">
        <v>1</v>
      </c>
      <c r="K47" s="84">
        <v>4</v>
      </c>
      <c r="L47" s="83">
        <v>0</v>
      </c>
      <c r="M47" s="83">
        <v>0</v>
      </c>
      <c r="N47" s="84">
        <v>0</v>
      </c>
      <c r="O47" s="83">
        <v>385</v>
      </c>
      <c r="P47" s="83">
        <v>520</v>
      </c>
      <c r="Q47" s="84">
        <v>494</v>
      </c>
      <c r="R47" s="83">
        <v>395</v>
      </c>
      <c r="S47" s="83">
        <v>137</v>
      </c>
      <c r="T47" s="84">
        <v>737</v>
      </c>
      <c r="U47" s="83">
        <v>3431</v>
      </c>
      <c r="V47" s="83">
        <v>1843</v>
      </c>
      <c r="W47" s="84">
        <v>4921</v>
      </c>
      <c r="X47" s="83">
        <v>0.78</v>
      </c>
      <c r="Y47" s="83">
        <v>0.19</v>
      </c>
      <c r="Z47" s="85">
        <v>1.6194331983805668</v>
      </c>
      <c r="AA47" s="83">
        <v>11.51</v>
      </c>
      <c r="AB47" s="83">
        <v>7.43</v>
      </c>
      <c r="AC47" s="85">
        <v>14.976630766104451</v>
      </c>
      <c r="AD47" s="83">
        <v>6.15</v>
      </c>
      <c r="AE47" s="83">
        <v>3.81</v>
      </c>
      <c r="AF47" s="85">
        <v>8.2980319822425095</v>
      </c>
    </row>
    <row r="48" spans="2:32" ht="16.5" x14ac:dyDescent="0.25">
      <c r="B48" s="82" t="s">
        <v>225</v>
      </c>
      <c r="C48" s="83">
        <v>33</v>
      </c>
      <c r="D48" s="83">
        <v>8</v>
      </c>
      <c r="E48" s="84">
        <v>24</v>
      </c>
      <c r="F48" s="83">
        <v>0</v>
      </c>
      <c r="G48" s="83">
        <v>0</v>
      </c>
      <c r="H48" s="84">
        <v>0</v>
      </c>
      <c r="I48" s="83">
        <v>0</v>
      </c>
      <c r="J48" s="83">
        <v>0</v>
      </c>
      <c r="K48" s="84">
        <v>0</v>
      </c>
      <c r="L48" s="83">
        <v>30</v>
      </c>
      <c r="M48" s="83">
        <v>30</v>
      </c>
      <c r="N48" s="84">
        <v>44</v>
      </c>
      <c r="O48" s="83">
        <v>5035</v>
      </c>
      <c r="P48" s="83">
        <v>4608</v>
      </c>
      <c r="Q48" s="84">
        <v>4048</v>
      </c>
      <c r="R48" s="83">
        <v>1821</v>
      </c>
      <c r="S48" s="83">
        <v>1239</v>
      </c>
      <c r="T48" s="84">
        <v>5439</v>
      </c>
      <c r="U48" s="83">
        <v>28726</v>
      </c>
      <c r="V48" s="83">
        <v>15621</v>
      </c>
      <c r="W48" s="84">
        <v>30585</v>
      </c>
      <c r="X48" s="83">
        <v>1.25</v>
      </c>
      <c r="Y48" s="83">
        <v>0.82</v>
      </c>
      <c r="Z48" s="85">
        <v>1.6798418972332017</v>
      </c>
      <c r="AA48" s="83">
        <v>6.34</v>
      </c>
      <c r="AB48" s="83">
        <v>7.93</v>
      </c>
      <c r="AC48" s="85">
        <v>17.783227072094164</v>
      </c>
      <c r="AD48" s="83">
        <v>3.8</v>
      </c>
      <c r="AE48" s="83">
        <v>4.38</v>
      </c>
      <c r="AF48" s="85">
        <v>9.7315344846636833</v>
      </c>
    </row>
    <row r="49" spans="2:32" ht="16.5" x14ac:dyDescent="0.25">
      <c r="B49" s="82" t="s">
        <v>230</v>
      </c>
      <c r="C49" s="83">
        <v>0</v>
      </c>
      <c r="D49" s="83">
        <v>0</v>
      </c>
      <c r="E49" s="84">
        <v>0</v>
      </c>
      <c r="F49" s="83">
        <v>0</v>
      </c>
      <c r="G49" s="83">
        <v>0</v>
      </c>
      <c r="H49" s="84">
        <v>0</v>
      </c>
      <c r="I49" s="83">
        <v>0</v>
      </c>
      <c r="J49" s="83">
        <v>4</v>
      </c>
      <c r="K49" s="84">
        <v>4</v>
      </c>
      <c r="L49" s="83">
        <v>0</v>
      </c>
      <c r="M49" s="83">
        <v>0</v>
      </c>
      <c r="N49" s="84">
        <v>0</v>
      </c>
      <c r="O49" s="83">
        <v>378</v>
      </c>
      <c r="P49" s="83">
        <v>299</v>
      </c>
      <c r="Q49" s="84">
        <v>323</v>
      </c>
      <c r="R49" s="83">
        <v>116</v>
      </c>
      <c r="S49" s="83">
        <v>502</v>
      </c>
      <c r="T49" s="84">
        <v>119</v>
      </c>
      <c r="U49" s="83">
        <v>1259</v>
      </c>
      <c r="V49" s="83">
        <v>380</v>
      </c>
      <c r="W49" s="84">
        <v>1753</v>
      </c>
      <c r="X49" s="83">
        <v>0</v>
      </c>
      <c r="Y49" s="83">
        <v>1.34</v>
      </c>
      <c r="Z49" s="85">
        <v>1.2383900928792571</v>
      </c>
      <c r="AA49" s="83">
        <v>9.2100000000000009</v>
      </c>
      <c r="AB49" s="83">
        <v>132.11000000000001</v>
      </c>
      <c r="AC49" s="85">
        <v>6.7883628066172275</v>
      </c>
      <c r="AD49" s="83">
        <v>4.6100000000000003</v>
      </c>
      <c r="AE49" s="83">
        <v>66.72</v>
      </c>
      <c r="AF49" s="85">
        <v>4.0133764497482423</v>
      </c>
    </row>
    <row r="50" spans="2:32" ht="16.5" x14ac:dyDescent="0.25">
      <c r="B50" s="82" t="s">
        <v>231</v>
      </c>
      <c r="C50" s="83">
        <v>0</v>
      </c>
      <c r="D50" s="83">
        <v>1</v>
      </c>
      <c r="E50" s="84">
        <v>2</v>
      </c>
      <c r="F50" s="83">
        <v>0</v>
      </c>
      <c r="G50" s="83">
        <v>0</v>
      </c>
      <c r="H50" s="84">
        <v>0</v>
      </c>
      <c r="I50" s="83">
        <v>1</v>
      </c>
      <c r="J50" s="83">
        <v>1</v>
      </c>
      <c r="K50" s="84">
        <v>4</v>
      </c>
      <c r="L50" s="83">
        <v>0</v>
      </c>
      <c r="M50" s="83">
        <v>0</v>
      </c>
      <c r="N50" s="84">
        <v>0</v>
      </c>
      <c r="O50" s="83">
        <v>208</v>
      </c>
      <c r="P50" s="83">
        <v>210</v>
      </c>
      <c r="Q50" s="84">
        <v>114</v>
      </c>
      <c r="R50" s="83">
        <v>153</v>
      </c>
      <c r="S50" s="83">
        <v>15</v>
      </c>
      <c r="T50" s="84">
        <v>60</v>
      </c>
      <c r="U50" s="83">
        <v>1208</v>
      </c>
      <c r="V50" s="83">
        <v>1863</v>
      </c>
      <c r="W50" s="84">
        <v>4737</v>
      </c>
      <c r="X50" s="83">
        <v>0.48</v>
      </c>
      <c r="Y50" s="83">
        <v>0.95</v>
      </c>
      <c r="Z50" s="85">
        <v>5.2631578947368416</v>
      </c>
      <c r="AA50" s="83">
        <v>12.67</v>
      </c>
      <c r="AB50" s="83">
        <v>0.81</v>
      </c>
      <c r="AC50" s="85">
        <v>1.266624445851805</v>
      </c>
      <c r="AD50" s="83">
        <v>6.57</v>
      </c>
      <c r="AE50" s="83">
        <v>0.88</v>
      </c>
      <c r="AF50" s="85">
        <v>3.2648911702943231</v>
      </c>
    </row>
    <row r="51" spans="2:32" ht="16.5" x14ac:dyDescent="0.25">
      <c r="B51" s="82" t="s">
        <v>232</v>
      </c>
      <c r="C51" s="83">
        <v>0</v>
      </c>
      <c r="D51" s="83">
        <v>0</v>
      </c>
      <c r="E51" s="84">
        <v>0</v>
      </c>
      <c r="F51" s="83">
        <v>0</v>
      </c>
      <c r="G51" s="83">
        <v>0</v>
      </c>
      <c r="H51" s="84">
        <v>0</v>
      </c>
      <c r="I51" s="83">
        <v>0</v>
      </c>
      <c r="J51" s="83">
        <v>0</v>
      </c>
      <c r="K51" s="84">
        <v>0</v>
      </c>
      <c r="L51" s="83">
        <v>0</v>
      </c>
      <c r="M51" s="83">
        <v>0</v>
      </c>
      <c r="N51" s="84">
        <v>0</v>
      </c>
      <c r="O51" s="83">
        <v>9</v>
      </c>
      <c r="P51" s="83">
        <v>11</v>
      </c>
      <c r="Q51" s="84">
        <v>49</v>
      </c>
      <c r="R51" s="83">
        <v>65</v>
      </c>
      <c r="S51" s="83">
        <v>32</v>
      </c>
      <c r="T51" s="84">
        <v>76</v>
      </c>
      <c r="U51" s="83">
        <v>263</v>
      </c>
      <c r="V51" s="83">
        <v>269</v>
      </c>
      <c r="W51" s="84">
        <v>1509</v>
      </c>
      <c r="X51" s="83">
        <v>0</v>
      </c>
      <c r="Y51" s="83">
        <v>0</v>
      </c>
      <c r="Z51" s="85">
        <v>0</v>
      </c>
      <c r="AA51" s="83">
        <v>24.71</v>
      </c>
      <c r="AB51" s="83">
        <v>11.9</v>
      </c>
      <c r="AC51" s="85">
        <v>5.0364479787939027</v>
      </c>
      <c r="AD51" s="83">
        <v>12.36</v>
      </c>
      <c r="AE51" s="83">
        <v>5.95</v>
      </c>
      <c r="AF51" s="85">
        <v>2.5182239893969514</v>
      </c>
    </row>
    <row r="52" spans="2:32" ht="16.5" x14ac:dyDescent="0.25">
      <c r="B52" s="82" t="s">
        <v>233</v>
      </c>
      <c r="C52" s="83">
        <v>0</v>
      </c>
      <c r="D52" s="83">
        <v>1</v>
      </c>
      <c r="E52" s="84">
        <v>0</v>
      </c>
      <c r="F52" s="83">
        <v>0</v>
      </c>
      <c r="G52" s="83">
        <v>0</v>
      </c>
      <c r="H52" s="84">
        <v>0</v>
      </c>
      <c r="I52" s="83">
        <v>0</v>
      </c>
      <c r="J52" s="83">
        <v>0</v>
      </c>
      <c r="K52" s="84">
        <v>0</v>
      </c>
      <c r="L52" s="83">
        <v>0</v>
      </c>
      <c r="M52" s="83">
        <v>0</v>
      </c>
      <c r="N52" s="84">
        <v>0</v>
      </c>
      <c r="O52" s="83">
        <v>2756</v>
      </c>
      <c r="P52" s="83">
        <v>2503</v>
      </c>
      <c r="Q52" s="84">
        <v>2539</v>
      </c>
      <c r="R52" s="83">
        <v>460</v>
      </c>
      <c r="S52" s="83">
        <v>65</v>
      </c>
      <c r="T52" s="84">
        <v>318</v>
      </c>
      <c r="U52" s="83">
        <v>2907</v>
      </c>
      <c r="V52" s="83">
        <v>2579</v>
      </c>
      <c r="W52" s="84">
        <v>4415</v>
      </c>
      <c r="X52" s="83">
        <v>0</v>
      </c>
      <c r="Y52" s="83">
        <v>0.04</v>
      </c>
      <c r="Z52" s="85">
        <v>0</v>
      </c>
      <c r="AA52" s="83">
        <v>15.82</v>
      </c>
      <c r="AB52" s="83">
        <v>2.52</v>
      </c>
      <c r="AC52" s="85">
        <v>7.2027180067950169</v>
      </c>
      <c r="AD52" s="83">
        <v>7.91</v>
      </c>
      <c r="AE52" s="83">
        <v>1.28</v>
      </c>
      <c r="AF52" s="85">
        <v>3.6013590033975085</v>
      </c>
    </row>
    <row r="53" spans="2:32" ht="16.5" x14ac:dyDescent="0.25">
      <c r="B53" s="82" t="s">
        <v>234</v>
      </c>
      <c r="C53" s="83">
        <v>0</v>
      </c>
      <c r="D53" s="83">
        <v>0</v>
      </c>
      <c r="E53" s="84">
        <v>0</v>
      </c>
      <c r="F53" s="83">
        <v>0</v>
      </c>
      <c r="G53" s="83">
        <v>0</v>
      </c>
      <c r="H53" s="84">
        <v>0</v>
      </c>
      <c r="I53" s="83">
        <v>0</v>
      </c>
      <c r="J53" s="83">
        <v>0</v>
      </c>
      <c r="K53" s="84">
        <v>0</v>
      </c>
      <c r="L53" s="83">
        <v>0</v>
      </c>
      <c r="M53" s="83">
        <v>0</v>
      </c>
      <c r="N53" s="84">
        <v>0</v>
      </c>
      <c r="O53" s="83">
        <v>0</v>
      </c>
      <c r="P53" s="83">
        <v>0</v>
      </c>
      <c r="Q53" s="84">
        <v>0</v>
      </c>
      <c r="R53" s="83">
        <v>384</v>
      </c>
      <c r="S53" s="83">
        <v>433</v>
      </c>
      <c r="T53" s="84">
        <v>365</v>
      </c>
      <c r="U53" s="83">
        <v>573</v>
      </c>
      <c r="V53" s="83">
        <v>210</v>
      </c>
      <c r="W53" s="84">
        <v>1321</v>
      </c>
      <c r="X53" s="83" t="s">
        <v>255</v>
      </c>
      <c r="Y53" s="83" t="s">
        <v>255</v>
      </c>
      <c r="Z53" s="85">
        <v>0</v>
      </c>
      <c r="AA53" s="83">
        <v>67.02</v>
      </c>
      <c r="AB53" s="83">
        <v>206.19</v>
      </c>
      <c r="AC53" s="85">
        <v>27.630582891748698</v>
      </c>
      <c r="AD53" s="83" t="s">
        <v>255</v>
      </c>
      <c r="AE53" s="83" t="s">
        <v>255</v>
      </c>
      <c r="AF53" s="85">
        <v>13.815291445874349</v>
      </c>
    </row>
    <row r="54" spans="2:32" ht="16.5" x14ac:dyDescent="0.25">
      <c r="B54" s="82" t="s">
        <v>235</v>
      </c>
      <c r="C54" s="83">
        <v>2</v>
      </c>
      <c r="D54" s="83">
        <v>1</v>
      </c>
      <c r="E54" s="84">
        <v>0</v>
      </c>
      <c r="F54" s="83">
        <v>0</v>
      </c>
      <c r="G54" s="83">
        <v>0</v>
      </c>
      <c r="H54" s="84">
        <v>4</v>
      </c>
      <c r="I54" s="83">
        <v>16</v>
      </c>
      <c r="J54" s="83">
        <v>0</v>
      </c>
      <c r="K54" s="84">
        <v>24</v>
      </c>
      <c r="L54" s="83">
        <v>2</v>
      </c>
      <c r="M54" s="83">
        <v>3</v>
      </c>
      <c r="N54" s="84">
        <v>14</v>
      </c>
      <c r="O54" s="83">
        <v>1065</v>
      </c>
      <c r="P54" s="83">
        <v>1100</v>
      </c>
      <c r="Q54" s="84">
        <v>1349</v>
      </c>
      <c r="R54" s="83">
        <v>187</v>
      </c>
      <c r="S54" s="83">
        <v>44</v>
      </c>
      <c r="T54" s="84">
        <v>210</v>
      </c>
      <c r="U54" s="83">
        <v>2514</v>
      </c>
      <c r="V54" s="83">
        <v>913</v>
      </c>
      <c r="W54" s="84">
        <v>4811</v>
      </c>
      <c r="X54" s="83">
        <v>1.88</v>
      </c>
      <c r="Y54" s="83">
        <v>0.36</v>
      </c>
      <c r="Z54" s="85">
        <v>3.1134173461823575</v>
      </c>
      <c r="AA54" s="83">
        <v>7.44</v>
      </c>
      <c r="AB54" s="83">
        <v>4.82</v>
      </c>
      <c r="AC54" s="85">
        <v>4.3649968821450846</v>
      </c>
      <c r="AD54" s="83">
        <v>4.66</v>
      </c>
      <c r="AE54" s="83">
        <v>2.59</v>
      </c>
      <c r="AF54" s="85">
        <v>3.7392071141637211</v>
      </c>
    </row>
    <row r="55" spans="2:32" ht="16.5" x14ac:dyDescent="0.25">
      <c r="B55" s="82" t="s">
        <v>236</v>
      </c>
      <c r="C55" s="83">
        <v>51</v>
      </c>
      <c r="D55" s="83">
        <v>0</v>
      </c>
      <c r="E55" s="84">
        <v>0</v>
      </c>
      <c r="F55" s="83">
        <v>3</v>
      </c>
      <c r="G55" s="83">
        <v>0</v>
      </c>
      <c r="H55" s="84">
        <v>4</v>
      </c>
      <c r="I55" s="83">
        <v>19</v>
      </c>
      <c r="J55" s="83">
        <v>23</v>
      </c>
      <c r="K55" s="84">
        <v>14</v>
      </c>
      <c r="L55" s="83">
        <v>18</v>
      </c>
      <c r="M55" s="83">
        <v>17</v>
      </c>
      <c r="N55" s="84">
        <v>20</v>
      </c>
      <c r="O55" s="83">
        <v>528</v>
      </c>
      <c r="P55" s="83">
        <v>459</v>
      </c>
      <c r="Q55" s="84">
        <v>475</v>
      </c>
      <c r="R55" s="83">
        <v>414</v>
      </c>
      <c r="S55" s="83">
        <v>72</v>
      </c>
      <c r="T55" s="84">
        <v>261</v>
      </c>
      <c r="U55" s="83">
        <v>2595</v>
      </c>
      <c r="V55" s="83">
        <v>804</v>
      </c>
      <c r="W55" s="84">
        <v>4667</v>
      </c>
      <c r="X55" s="83">
        <v>17.23</v>
      </c>
      <c r="Y55" s="83">
        <v>8.7100000000000009</v>
      </c>
      <c r="Z55" s="85">
        <v>8</v>
      </c>
      <c r="AA55" s="83">
        <v>15.95</v>
      </c>
      <c r="AB55" s="83">
        <v>8.9600000000000009</v>
      </c>
      <c r="AC55" s="85">
        <v>5.5924576815941718</v>
      </c>
      <c r="AD55" s="83">
        <v>16.59</v>
      </c>
      <c r="AE55" s="83">
        <v>8.83</v>
      </c>
      <c r="AF55" s="85">
        <v>6.7962288407970863</v>
      </c>
    </row>
    <row r="56" spans="2:32" ht="16.5" x14ac:dyDescent="0.25">
      <c r="B56" s="82" t="s">
        <v>237</v>
      </c>
      <c r="C56" s="83">
        <v>12</v>
      </c>
      <c r="D56" s="83">
        <v>1</v>
      </c>
      <c r="E56" s="84">
        <v>0</v>
      </c>
      <c r="F56" s="83">
        <v>0</v>
      </c>
      <c r="G56" s="83">
        <v>0</v>
      </c>
      <c r="H56" s="84">
        <v>0</v>
      </c>
      <c r="I56" s="83">
        <v>1</v>
      </c>
      <c r="J56" s="83">
        <v>0</v>
      </c>
      <c r="K56" s="84">
        <v>0</v>
      </c>
      <c r="L56" s="83">
        <v>0</v>
      </c>
      <c r="M56" s="83">
        <v>0</v>
      </c>
      <c r="N56" s="84">
        <v>0</v>
      </c>
      <c r="O56" s="83">
        <v>539</v>
      </c>
      <c r="P56" s="83">
        <v>2</v>
      </c>
      <c r="Q56" s="84">
        <v>2</v>
      </c>
      <c r="R56" s="83">
        <v>90</v>
      </c>
      <c r="S56" s="83">
        <v>10</v>
      </c>
      <c r="T56" s="84">
        <v>69</v>
      </c>
      <c r="U56" s="83">
        <v>589</v>
      </c>
      <c r="V56" s="83">
        <v>187</v>
      </c>
      <c r="W56" s="84">
        <v>1645</v>
      </c>
      <c r="X56" s="83">
        <v>2.41</v>
      </c>
      <c r="Y56" s="83">
        <v>50</v>
      </c>
      <c r="Z56" s="85">
        <v>0</v>
      </c>
      <c r="AA56" s="83">
        <v>15.28</v>
      </c>
      <c r="AB56" s="83">
        <v>5.35</v>
      </c>
      <c r="AC56" s="85">
        <v>4.1945288753799392</v>
      </c>
      <c r="AD56" s="83">
        <v>8.85</v>
      </c>
      <c r="AE56" s="83">
        <v>27.67</v>
      </c>
      <c r="AF56" s="85">
        <v>2.0972644376899696</v>
      </c>
    </row>
    <row r="57" spans="2:32" ht="16.5" x14ac:dyDescent="0.25">
      <c r="B57" s="82" t="s">
        <v>238</v>
      </c>
      <c r="C57" s="83">
        <v>0</v>
      </c>
      <c r="D57" s="83">
        <v>0</v>
      </c>
      <c r="E57" s="84">
        <v>0</v>
      </c>
      <c r="F57" s="83">
        <v>0</v>
      </c>
      <c r="G57" s="83">
        <v>0</v>
      </c>
      <c r="H57" s="84">
        <v>0</v>
      </c>
      <c r="I57" s="83">
        <v>0</v>
      </c>
      <c r="J57" s="83">
        <v>0</v>
      </c>
      <c r="K57" s="84">
        <v>0</v>
      </c>
      <c r="L57" s="83">
        <v>0</v>
      </c>
      <c r="M57" s="83">
        <v>0</v>
      </c>
      <c r="N57" s="84">
        <v>0</v>
      </c>
      <c r="O57" s="83">
        <v>551</v>
      </c>
      <c r="P57" s="83">
        <v>436</v>
      </c>
      <c r="Q57" s="84">
        <v>438</v>
      </c>
      <c r="R57" s="83">
        <v>104</v>
      </c>
      <c r="S57" s="83">
        <v>47</v>
      </c>
      <c r="T57" s="84">
        <v>131</v>
      </c>
      <c r="U57" s="83">
        <v>946</v>
      </c>
      <c r="V57" s="83">
        <v>657</v>
      </c>
      <c r="W57" s="84">
        <v>2499</v>
      </c>
      <c r="X57" s="83">
        <v>0</v>
      </c>
      <c r="Y57" s="83">
        <v>0</v>
      </c>
      <c r="Z57" s="85">
        <v>0</v>
      </c>
      <c r="AA57" s="83">
        <v>10.99</v>
      </c>
      <c r="AB57" s="83">
        <v>7.15</v>
      </c>
      <c r="AC57" s="85">
        <v>5.2420968387354945</v>
      </c>
      <c r="AD57" s="83">
        <v>5.5</v>
      </c>
      <c r="AE57" s="83">
        <v>3.58</v>
      </c>
      <c r="AF57" s="85">
        <v>2.6210484193677472</v>
      </c>
    </row>
    <row r="58" spans="2:32" ht="16.5" x14ac:dyDescent="0.25">
      <c r="B58" s="82" t="s">
        <v>239</v>
      </c>
      <c r="C58" s="83">
        <v>1</v>
      </c>
      <c r="D58" s="83">
        <v>0</v>
      </c>
      <c r="E58" s="84">
        <v>4</v>
      </c>
      <c r="F58" s="83">
        <v>0</v>
      </c>
      <c r="G58" s="83">
        <v>0</v>
      </c>
      <c r="H58" s="84">
        <v>0</v>
      </c>
      <c r="I58" s="83">
        <v>0</v>
      </c>
      <c r="J58" s="83">
        <v>0</v>
      </c>
      <c r="K58" s="84">
        <v>0</v>
      </c>
      <c r="L58" s="83">
        <v>0</v>
      </c>
      <c r="M58" s="83">
        <v>0</v>
      </c>
      <c r="N58" s="84">
        <v>0</v>
      </c>
      <c r="O58" s="83">
        <v>77</v>
      </c>
      <c r="P58" s="83">
        <v>96</v>
      </c>
      <c r="Q58" s="84">
        <v>108</v>
      </c>
      <c r="R58" s="83">
        <v>143</v>
      </c>
      <c r="S58" s="83">
        <v>11</v>
      </c>
      <c r="T58" s="84">
        <v>302</v>
      </c>
      <c r="U58" s="83">
        <v>1714</v>
      </c>
      <c r="V58" s="83">
        <v>307</v>
      </c>
      <c r="W58" s="84">
        <v>3017</v>
      </c>
      <c r="X58" s="83">
        <v>1.3</v>
      </c>
      <c r="Y58" s="83">
        <v>0</v>
      </c>
      <c r="Z58" s="85">
        <v>3.7037037037037033</v>
      </c>
      <c r="AA58" s="83">
        <v>8.34</v>
      </c>
      <c r="AB58" s="83">
        <v>3.58</v>
      </c>
      <c r="AC58" s="85">
        <v>10.009943652635069</v>
      </c>
      <c r="AD58" s="83">
        <v>4.82</v>
      </c>
      <c r="AE58" s="83">
        <v>1.79</v>
      </c>
      <c r="AF58" s="85">
        <v>6.8568236781693859</v>
      </c>
    </row>
    <row r="59" spans="2:32" ht="16.5" x14ac:dyDescent="0.25">
      <c r="B59" s="82" t="s">
        <v>240</v>
      </c>
      <c r="C59" s="83">
        <v>2</v>
      </c>
      <c r="D59" s="83">
        <v>0</v>
      </c>
      <c r="E59" s="84">
        <v>0</v>
      </c>
      <c r="F59" s="83">
        <v>0</v>
      </c>
      <c r="G59" s="83">
        <v>0</v>
      </c>
      <c r="H59" s="84">
        <v>0</v>
      </c>
      <c r="I59" s="83">
        <v>1</v>
      </c>
      <c r="J59" s="83">
        <v>0</v>
      </c>
      <c r="K59" s="84">
        <v>2</v>
      </c>
      <c r="L59" s="83">
        <v>0</v>
      </c>
      <c r="M59" s="83">
        <v>7</v>
      </c>
      <c r="N59" s="84">
        <v>8</v>
      </c>
      <c r="O59" s="83">
        <v>80</v>
      </c>
      <c r="P59" s="83">
        <v>98</v>
      </c>
      <c r="Q59" s="84">
        <v>71</v>
      </c>
      <c r="R59" s="83">
        <v>558</v>
      </c>
      <c r="S59" s="83">
        <v>37</v>
      </c>
      <c r="T59" s="84">
        <v>155</v>
      </c>
      <c r="U59" s="83">
        <v>2462</v>
      </c>
      <c r="V59" s="83">
        <v>2692</v>
      </c>
      <c r="W59" s="84">
        <v>4889</v>
      </c>
      <c r="X59" s="83">
        <v>3.75</v>
      </c>
      <c r="Y59" s="83">
        <v>7.14</v>
      </c>
      <c r="Z59" s="85">
        <v>14.084507042253522</v>
      </c>
      <c r="AA59" s="83">
        <v>22.66</v>
      </c>
      <c r="AB59" s="83">
        <v>1.37</v>
      </c>
      <c r="AC59" s="85">
        <v>3.170382491307016</v>
      </c>
      <c r="AD59" s="83">
        <v>13.21</v>
      </c>
      <c r="AE59" s="83">
        <v>4.26</v>
      </c>
      <c r="AF59" s="85">
        <v>8.6274447667802683</v>
      </c>
    </row>
    <row r="60" spans="2:32" ht="16.5" x14ac:dyDescent="0.25">
      <c r="B60" s="82" t="s">
        <v>241</v>
      </c>
      <c r="C60" s="83">
        <v>0</v>
      </c>
      <c r="D60" s="83">
        <v>0</v>
      </c>
      <c r="E60" s="84">
        <v>0</v>
      </c>
      <c r="F60" s="83">
        <v>0</v>
      </c>
      <c r="G60" s="83">
        <v>0</v>
      </c>
      <c r="H60" s="84">
        <v>0</v>
      </c>
      <c r="I60" s="83">
        <v>0</v>
      </c>
      <c r="J60" s="83">
        <v>0</v>
      </c>
      <c r="K60" s="84">
        <v>0</v>
      </c>
      <c r="L60" s="83">
        <v>0</v>
      </c>
      <c r="M60" s="83">
        <v>0</v>
      </c>
      <c r="N60" s="84">
        <v>0</v>
      </c>
      <c r="O60" s="83">
        <v>266</v>
      </c>
      <c r="P60" s="83">
        <v>227</v>
      </c>
      <c r="Q60" s="84">
        <v>177</v>
      </c>
      <c r="R60" s="83">
        <v>84</v>
      </c>
      <c r="S60" s="83">
        <v>120</v>
      </c>
      <c r="T60" s="84">
        <v>257</v>
      </c>
      <c r="U60" s="83">
        <v>886</v>
      </c>
      <c r="V60" s="83">
        <v>412</v>
      </c>
      <c r="W60" s="84">
        <v>1085</v>
      </c>
      <c r="X60" s="83">
        <v>0</v>
      </c>
      <c r="Y60" s="83">
        <v>0</v>
      </c>
      <c r="Z60" s="85">
        <v>0</v>
      </c>
      <c r="AA60" s="83">
        <v>9.48</v>
      </c>
      <c r="AB60" s="83">
        <v>29.13</v>
      </c>
      <c r="AC60" s="85">
        <v>23.686635944700459</v>
      </c>
      <c r="AD60" s="83">
        <v>4.74</v>
      </c>
      <c r="AE60" s="83">
        <v>14.56</v>
      </c>
      <c r="AF60" s="85">
        <v>11.84331797235023</v>
      </c>
    </row>
    <row r="61" spans="2:32" ht="16.5" x14ac:dyDescent="0.25">
      <c r="B61" s="82" t="s">
        <v>242</v>
      </c>
      <c r="C61" s="83">
        <v>4</v>
      </c>
      <c r="D61" s="83">
        <v>0</v>
      </c>
      <c r="E61" s="84">
        <v>6</v>
      </c>
      <c r="F61" s="83">
        <v>0</v>
      </c>
      <c r="G61" s="83">
        <v>0</v>
      </c>
      <c r="H61" s="84">
        <v>0</v>
      </c>
      <c r="I61" s="83">
        <v>0</v>
      </c>
      <c r="J61" s="83">
        <v>0</v>
      </c>
      <c r="K61" s="84">
        <v>10</v>
      </c>
      <c r="L61" s="83">
        <v>4</v>
      </c>
      <c r="M61" s="83">
        <v>1</v>
      </c>
      <c r="N61" s="84">
        <v>14</v>
      </c>
      <c r="O61" s="83">
        <v>362</v>
      </c>
      <c r="P61" s="83">
        <v>375</v>
      </c>
      <c r="Q61" s="84">
        <v>357</v>
      </c>
      <c r="R61" s="83">
        <v>65</v>
      </c>
      <c r="S61" s="83">
        <v>20</v>
      </c>
      <c r="T61" s="84">
        <v>186</v>
      </c>
      <c r="U61" s="83">
        <v>543</v>
      </c>
      <c r="V61" s="83">
        <v>648</v>
      </c>
      <c r="W61" s="84">
        <v>1434</v>
      </c>
      <c r="X61" s="83">
        <v>2.21</v>
      </c>
      <c r="Y61" s="83">
        <v>0.27</v>
      </c>
      <c r="Z61" s="85">
        <v>8.4033613445378155</v>
      </c>
      <c r="AA61" s="83">
        <v>11.97</v>
      </c>
      <c r="AB61" s="83">
        <v>3.09</v>
      </c>
      <c r="AC61" s="85">
        <v>12.97071129707113</v>
      </c>
      <c r="AD61" s="83">
        <v>7.09</v>
      </c>
      <c r="AE61" s="83">
        <v>1.68</v>
      </c>
      <c r="AF61" s="85">
        <v>10.687036320804474</v>
      </c>
    </row>
    <row r="62" spans="2:32" ht="16.5" x14ac:dyDescent="0.25">
      <c r="B62" s="82" t="s">
        <v>243</v>
      </c>
      <c r="C62" s="83">
        <v>0</v>
      </c>
      <c r="D62" s="83">
        <v>0</v>
      </c>
      <c r="E62" s="84">
        <v>0</v>
      </c>
      <c r="F62" s="83">
        <v>6</v>
      </c>
      <c r="G62" s="83">
        <v>1</v>
      </c>
      <c r="H62" s="84">
        <v>0</v>
      </c>
      <c r="I62" s="83">
        <v>15</v>
      </c>
      <c r="J62" s="83">
        <v>8</v>
      </c>
      <c r="K62" s="84">
        <v>6</v>
      </c>
      <c r="L62" s="83">
        <v>0</v>
      </c>
      <c r="M62" s="83">
        <v>0</v>
      </c>
      <c r="N62" s="84">
        <v>0</v>
      </c>
      <c r="O62" s="83">
        <v>0</v>
      </c>
      <c r="P62" s="83">
        <v>23</v>
      </c>
      <c r="Q62" s="84">
        <v>25</v>
      </c>
      <c r="R62" s="83">
        <v>55</v>
      </c>
      <c r="S62" s="83">
        <v>0</v>
      </c>
      <c r="T62" s="84">
        <v>156</v>
      </c>
      <c r="U62" s="83">
        <v>418</v>
      </c>
      <c r="V62" s="83">
        <v>161</v>
      </c>
      <c r="W62" s="84">
        <v>870</v>
      </c>
      <c r="X62" s="83" t="s">
        <v>255</v>
      </c>
      <c r="Y62" s="83">
        <v>39.130000000000003</v>
      </c>
      <c r="Z62" s="85">
        <v>24</v>
      </c>
      <c r="AA62" s="83">
        <v>13.16</v>
      </c>
      <c r="AB62" s="83">
        <v>0</v>
      </c>
      <c r="AC62" s="85">
        <v>17.931034482758619</v>
      </c>
      <c r="AD62" s="83" t="s">
        <v>255</v>
      </c>
      <c r="AE62" s="83">
        <v>19.57</v>
      </c>
      <c r="AF62" s="85">
        <v>20.96551724137931</v>
      </c>
    </row>
    <row r="63" spans="2:32" ht="16.5" x14ac:dyDescent="0.25">
      <c r="B63" s="82" t="s">
        <v>244</v>
      </c>
      <c r="C63" s="83">
        <v>4</v>
      </c>
      <c r="D63" s="83">
        <v>0</v>
      </c>
      <c r="E63" s="84">
        <v>2</v>
      </c>
      <c r="F63" s="83">
        <v>0</v>
      </c>
      <c r="G63" s="83">
        <v>0</v>
      </c>
      <c r="H63" s="84">
        <v>0</v>
      </c>
      <c r="I63" s="83">
        <v>0</v>
      </c>
      <c r="J63" s="83">
        <v>0</v>
      </c>
      <c r="K63" s="84">
        <v>0</v>
      </c>
      <c r="L63" s="83">
        <v>3</v>
      </c>
      <c r="M63" s="83">
        <v>0</v>
      </c>
      <c r="N63" s="84">
        <v>0</v>
      </c>
      <c r="O63" s="83">
        <v>393</v>
      </c>
      <c r="P63" s="83">
        <v>1365</v>
      </c>
      <c r="Q63" s="84">
        <v>454</v>
      </c>
      <c r="R63" s="83">
        <v>495</v>
      </c>
      <c r="S63" s="83">
        <v>32</v>
      </c>
      <c r="T63" s="84">
        <v>164</v>
      </c>
      <c r="U63" s="83">
        <v>1786</v>
      </c>
      <c r="V63" s="83">
        <v>1050</v>
      </c>
      <c r="W63" s="84">
        <v>2199</v>
      </c>
      <c r="X63" s="83">
        <v>1.78</v>
      </c>
      <c r="Y63" s="83">
        <v>0</v>
      </c>
      <c r="Z63" s="85">
        <v>0.44052863436123352</v>
      </c>
      <c r="AA63" s="83">
        <v>27.72</v>
      </c>
      <c r="AB63" s="83">
        <v>3.05</v>
      </c>
      <c r="AC63" s="85">
        <v>7.4579354251932699</v>
      </c>
      <c r="AD63" s="83">
        <v>14.75</v>
      </c>
      <c r="AE63" s="83">
        <v>1.52</v>
      </c>
      <c r="AF63" s="85">
        <v>3.9492320297772516</v>
      </c>
    </row>
    <row r="64" spans="2:32" ht="16.5" x14ac:dyDescent="0.25">
      <c r="B64" s="82" t="s">
        <v>245</v>
      </c>
      <c r="C64" s="83">
        <v>2</v>
      </c>
      <c r="D64" s="83">
        <v>0</v>
      </c>
      <c r="E64" s="84">
        <v>0</v>
      </c>
      <c r="F64" s="83">
        <v>0</v>
      </c>
      <c r="G64" s="83">
        <v>8</v>
      </c>
      <c r="H64" s="84">
        <v>48</v>
      </c>
      <c r="I64" s="83">
        <v>0</v>
      </c>
      <c r="J64" s="83">
        <v>0</v>
      </c>
      <c r="K64" s="84">
        <v>0</v>
      </c>
      <c r="L64" s="83">
        <v>2</v>
      </c>
      <c r="M64" s="83">
        <v>4</v>
      </c>
      <c r="N64" s="84">
        <v>0</v>
      </c>
      <c r="O64" s="83">
        <v>10</v>
      </c>
      <c r="P64" s="83">
        <v>48</v>
      </c>
      <c r="Q64" s="84">
        <v>18</v>
      </c>
      <c r="R64" s="83">
        <v>42</v>
      </c>
      <c r="S64" s="83">
        <v>43</v>
      </c>
      <c r="T64" s="84">
        <v>37</v>
      </c>
      <c r="U64" s="83">
        <v>498</v>
      </c>
      <c r="V64" s="83">
        <v>481</v>
      </c>
      <c r="W64" s="84">
        <v>433</v>
      </c>
      <c r="X64" s="83">
        <v>40</v>
      </c>
      <c r="Y64" s="83">
        <v>25</v>
      </c>
      <c r="Z64" s="85">
        <v>266.66666666666663</v>
      </c>
      <c r="AA64" s="83">
        <v>8.43</v>
      </c>
      <c r="AB64" s="83">
        <v>8.94</v>
      </c>
      <c r="AC64" s="85">
        <v>8.5450346420323324</v>
      </c>
      <c r="AD64" s="83">
        <v>24.22</v>
      </c>
      <c r="AE64" s="83">
        <v>16.97</v>
      </c>
      <c r="AF64" s="85">
        <v>137.60585065434947</v>
      </c>
    </row>
    <row r="65" spans="2:32" ht="16.5" x14ac:dyDescent="0.25">
      <c r="B65" s="82" t="s">
        <v>246</v>
      </c>
      <c r="C65" s="83">
        <v>0</v>
      </c>
      <c r="D65" s="83">
        <v>2</v>
      </c>
      <c r="E65" s="84">
        <v>0</v>
      </c>
      <c r="F65" s="83">
        <v>0</v>
      </c>
      <c r="G65" s="83">
        <v>0</v>
      </c>
      <c r="H65" s="84">
        <v>0</v>
      </c>
      <c r="I65" s="83">
        <v>0</v>
      </c>
      <c r="J65" s="83">
        <v>0</v>
      </c>
      <c r="K65" s="84">
        <v>0</v>
      </c>
      <c r="L65" s="83">
        <v>0</v>
      </c>
      <c r="M65" s="83">
        <v>0</v>
      </c>
      <c r="N65" s="84">
        <v>0</v>
      </c>
      <c r="O65" s="83">
        <v>837</v>
      </c>
      <c r="P65" s="83">
        <v>1224</v>
      </c>
      <c r="Q65" s="84">
        <v>1246</v>
      </c>
      <c r="R65" s="83">
        <v>218</v>
      </c>
      <c r="S65" s="83">
        <v>6</v>
      </c>
      <c r="T65" s="84">
        <v>161</v>
      </c>
      <c r="U65" s="83">
        <v>390</v>
      </c>
      <c r="V65" s="83">
        <v>420</v>
      </c>
      <c r="W65" s="84">
        <v>2190</v>
      </c>
      <c r="X65" s="83">
        <v>0</v>
      </c>
      <c r="Y65" s="83">
        <v>0.16</v>
      </c>
      <c r="Z65" s="85">
        <v>0</v>
      </c>
      <c r="AA65" s="83">
        <v>55.9</v>
      </c>
      <c r="AB65" s="83">
        <v>1.43</v>
      </c>
      <c r="AC65" s="85">
        <v>7.3515981735159812</v>
      </c>
      <c r="AD65" s="83">
        <v>27.95</v>
      </c>
      <c r="AE65" s="83">
        <v>0.8</v>
      </c>
      <c r="AF65" s="85">
        <v>3.6757990867579906</v>
      </c>
    </row>
    <row r="66" spans="2:32" ht="16.5" x14ac:dyDescent="0.25">
      <c r="B66" s="86" t="s">
        <v>192</v>
      </c>
      <c r="C66" s="87">
        <v>289</v>
      </c>
      <c r="D66" s="87">
        <v>49</v>
      </c>
      <c r="E66" s="87">
        <v>104</v>
      </c>
      <c r="F66" s="87">
        <v>11</v>
      </c>
      <c r="G66" s="87">
        <v>16</v>
      </c>
      <c r="H66" s="87">
        <v>78</v>
      </c>
      <c r="I66" s="87">
        <v>163</v>
      </c>
      <c r="J66" s="87">
        <v>216</v>
      </c>
      <c r="K66" s="87">
        <v>652</v>
      </c>
      <c r="L66" s="87">
        <v>249</v>
      </c>
      <c r="M66" s="87">
        <v>539</v>
      </c>
      <c r="N66" s="87">
        <v>616</v>
      </c>
      <c r="O66" s="87">
        <v>21758</v>
      </c>
      <c r="P66" s="87">
        <v>21790</v>
      </c>
      <c r="Q66" s="87">
        <v>18982</v>
      </c>
      <c r="R66" s="87">
        <v>7980</v>
      </c>
      <c r="S66" s="87">
        <v>5486</v>
      </c>
      <c r="T66" s="87">
        <v>11385</v>
      </c>
      <c r="U66" s="87">
        <v>86622</v>
      </c>
      <c r="V66" s="87">
        <v>51007</v>
      </c>
      <c r="W66" s="87">
        <v>124353</v>
      </c>
      <c r="X66" s="87">
        <v>3.27</v>
      </c>
      <c r="Y66" s="87">
        <v>3.76</v>
      </c>
      <c r="Z66" s="88">
        <v>7.6388157201559377</v>
      </c>
      <c r="AA66" s="87">
        <v>9.2100000000000009</v>
      </c>
      <c r="AB66" s="87">
        <v>10.76</v>
      </c>
      <c r="AC66" s="87">
        <v>9.1553882897879433</v>
      </c>
      <c r="AD66" s="87">
        <v>6.24</v>
      </c>
      <c r="AE66" s="87">
        <v>7.26</v>
      </c>
      <c r="AF66" s="87">
        <v>8.3971020049719414</v>
      </c>
    </row>
    <row r="67" spans="2:32" x14ac:dyDescent="0.25"/>
    <row r="68" spans="2:32" ht="15.75" x14ac:dyDescent="0.3">
      <c r="B68" s="162" t="s">
        <v>418</v>
      </c>
    </row>
    <row r="69" spans="2:32" x14ac:dyDescent="0.25"/>
    <row r="70" spans="2:32" hidden="1" x14ac:dyDescent="0.25"/>
    <row r="71" spans="2:32" hidden="1" x14ac:dyDescent="0.25"/>
    <row r="72" spans="2:32" hidden="1" x14ac:dyDescent="0.25"/>
    <row r="73" spans="2:32" hidden="1" x14ac:dyDescent="0.25"/>
    <row r="74" spans="2:32" hidden="1" x14ac:dyDescent="0.25"/>
    <row r="75" spans="2:32" hidden="1" x14ac:dyDescent="0.25"/>
    <row r="76" spans="2:32" hidden="1" x14ac:dyDescent="0.25"/>
    <row r="77" spans="2:32" hidden="1" x14ac:dyDescent="0.25"/>
    <row r="78" spans="2:32" hidden="1" x14ac:dyDescent="0.25"/>
    <row r="79" spans="2:32" hidden="1" x14ac:dyDescent="0.25"/>
    <row r="80" spans="2:3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35">
    <mergeCell ref="AD32:AF32"/>
    <mergeCell ref="B2:F4"/>
    <mergeCell ref="L32:N32"/>
    <mergeCell ref="O32:Q32"/>
    <mergeCell ref="R32:T32"/>
    <mergeCell ref="U32:W32"/>
    <mergeCell ref="X32:Z32"/>
    <mergeCell ref="AA32:AC32"/>
    <mergeCell ref="D27:E27"/>
    <mergeCell ref="D28:E28"/>
    <mergeCell ref="D29:E29"/>
    <mergeCell ref="C32:E32"/>
    <mergeCell ref="F32:H32"/>
    <mergeCell ref="I32:K32"/>
    <mergeCell ref="C17:F17"/>
    <mergeCell ref="C18:F18"/>
    <mergeCell ref="B19:F19"/>
    <mergeCell ref="C20:C21"/>
    <mergeCell ref="E20:F22"/>
    <mergeCell ref="C23:C29"/>
    <mergeCell ref="D23:E23"/>
    <mergeCell ref="D24:E24"/>
    <mergeCell ref="D25:E25"/>
    <mergeCell ref="D26:E26"/>
    <mergeCell ref="C16:F16"/>
    <mergeCell ref="C5:F6"/>
    <mergeCell ref="C7:F7"/>
    <mergeCell ref="C8:F8"/>
    <mergeCell ref="C9:F9"/>
    <mergeCell ref="C10:F10"/>
    <mergeCell ref="C11:F11"/>
    <mergeCell ref="C12:F12"/>
    <mergeCell ref="C13:F13"/>
    <mergeCell ref="C14:F14"/>
    <mergeCell ref="C15:F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3"/>
  <sheetViews>
    <sheetView showGridLines="0" showRowColHeaders="0" zoomScaleNormal="100" workbookViewId="0">
      <selection activeCell="V110" sqref="V110"/>
    </sheetView>
  </sheetViews>
  <sheetFormatPr baseColWidth="10" defaultColWidth="0" defaultRowHeight="15" zeroHeight="1" x14ac:dyDescent="0.25"/>
  <cols>
    <col min="1" max="1" width="4.28515625" customWidth="1"/>
    <col min="2" max="2" width="37.85546875" customWidth="1"/>
    <col min="3" max="3" width="52.140625" customWidth="1"/>
    <col min="4" max="21" width="17" customWidth="1"/>
    <col min="22" max="22" width="4.28515625" customWidth="1"/>
    <col min="23" max="23" width="16.85546875" hidden="1" customWidth="1"/>
    <col min="24" max="16384" width="11.42578125" hidden="1"/>
  </cols>
  <sheetData>
    <row r="1" spans="2:7" x14ac:dyDescent="0.25"/>
    <row r="2" spans="2:7" x14ac:dyDescent="0.25">
      <c r="B2" s="272" t="s">
        <v>29</v>
      </c>
      <c r="C2" s="273"/>
      <c r="D2" s="273"/>
      <c r="E2" s="273"/>
      <c r="F2" s="273"/>
      <c r="G2" s="273"/>
    </row>
    <row r="3" spans="2:7" x14ac:dyDescent="0.25">
      <c r="B3" s="272"/>
      <c r="C3" s="273"/>
      <c r="D3" s="273"/>
      <c r="E3" s="273"/>
      <c r="F3" s="273"/>
      <c r="G3" s="273"/>
    </row>
    <row r="4" spans="2:7" x14ac:dyDescent="0.25">
      <c r="B4" s="272"/>
      <c r="C4" s="273"/>
      <c r="D4" s="273"/>
      <c r="E4" s="273"/>
      <c r="F4" s="273"/>
      <c r="G4" s="273"/>
    </row>
    <row r="5" spans="2:7" ht="15.75" customHeight="1" x14ac:dyDescent="0.25">
      <c r="B5" s="30" t="s">
        <v>195</v>
      </c>
      <c r="C5" s="305" t="s">
        <v>313</v>
      </c>
      <c r="D5" s="306">
        <v>2023</v>
      </c>
      <c r="E5" s="307"/>
      <c r="F5" s="306">
        <v>2024</v>
      </c>
      <c r="G5" s="307"/>
    </row>
    <row r="6" spans="2:7" ht="66" customHeight="1" x14ac:dyDescent="0.25">
      <c r="B6" s="106">
        <v>3</v>
      </c>
      <c r="C6" s="305"/>
      <c r="D6" s="282">
        <f>(R107+T107)/(2)</f>
        <v>8.906552429378916</v>
      </c>
      <c r="E6" s="282"/>
      <c r="F6" s="282">
        <f>(S107+U107)/(2)</f>
        <v>8.9235503023760021</v>
      </c>
      <c r="G6" s="282"/>
    </row>
    <row r="7" spans="2:7" ht="63.95" customHeight="1" x14ac:dyDescent="0.25">
      <c r="B7" s="107" t="s">
        <v>305</v>
      </c>
      <c r="C7" s="108" t="s">
        <v>257</v>
      </c>
      <c r="D7" s="308"/>
      <c r="E7" s="308"/>
      <c r="F7" s="308"/>
      <c r="G7" s="308"/>
    </row>
    <row r="8" spans="2:7" ht="66.95" customHeight="1" x14ac:dyDescent="0.25">
      <c r="B8" s="122" t="s">
        <v>314</v>
      </c>
      <c r="C8" s="260" t="s">
        <v>315</v>
      </c>
      <c r="D8" s="260"/>
      <c r="E8" s="122" t="s">
        <v>39</v>
      </c>
      <c r="F8" s="309"/>
      <c r="G8" s="309"/>
    </row>
    <row r="9" spans="2:7" x14ac:dyDescent="0.25">
      <c r="B9" s="123" t="s">
        <v>0</v>
      </c>
      <c r="C9" s="260" t="s">
        <v>316</v>
      </c>
      <c r="D9" s="260"/>
      <c r="E9" s="260"/>
      <c r="F9" s="260"/>
      <c r="G9" s="260"/>
    </row>
    <row r="10" spans="2:7" x14ac:dyDescent="0.25">
      <c r="B10" s="123" t="s">
        <v>1</v>
      </c>
      <c r="C10" s="260" t="s">
        <v>317</v>
      </c>
      <c r="D10" s="260"/>
      <c r="E10" s="260"/>
      <c r="F10" s="260"/>
      <c r="G10" s="260"/>
    </row>
    <row r="11" spans="2:7" x14ac:dyDescent="0.25">
      <c r="B11" s="123" t="s">
        <v>2</v>
      </c>
      <c r="C11" s="260" t="s">
        <v>318</v>
      </c>
      <c r="D11" s="260"/>
      <c r="E11" s="260"/>
      <c r="F11" s="260"/>
      <c r="G11" s="260"/>
    </row>
    <row r="12" spans="2:7" x14ac:dyDescent="0.25">
      <c r="B12" s="123" t="s">
        <v>262</v>
      </c>
      <c r="C12" s="260" t="s">
        <v>319</v>
      </c>
      <c r="D12" s="260"/>
      <c r="E12" s="260"/>
      <c r="F12" s="260"/>
      <c r="G12" s="260"/>
    </row>
    <row r="13" spans="2:7" x14ac:dyDescent="0.25">
      <c r="B13" s="123" t="s">
        <v>264</v>
      </c>
      <c r="C13" s="260" t="s">
        <v>320</v>
      </c>
      <c r="D13" s="260"/>
      <c r="E13" s="260"/>
      <c r="F13" s="260"/>
      <c r="G13" s="260"/>
    </row>
    <row r="14" spans="2:7" ht="66.95" customHeight="1" x14ac:dyDescent="0.25">
      <c r="B14" s="122" t="s">
        <v>321</v>
      </c>
      <c r="C14" s="260" t="s">
        <v>322</v>
      </c>
      <c r="D14" s="260"/>
      <c r="E14" s="122" t="s">
        <v>45</v>
      </c>
      <c r="F14" s="309"/>
      <c r="G14" s="309"/>
    </row>
    <row r="15" spans="2:7" x14ac:dyDescent="0.25">
      <c r="B15" s="123" t="s">
        <v>3</v>
      </c>
      <c r="C15" s="260" t="s">
        <v>323</v>
      </c>
      <c r="D15" s="260"/>
      <c r="E15" s="260"/>
      <c r="F15" s="260"/>
      <c r="G15" s="260"/>
    </row>
    <row r="16" spans="2:7" ht="23.1" customHeight="1" x14ac:dyDescent="0.25">
      <c r="B16" s="123" t="s">
        <v>4</v>
      </c>
      <c r="C16" s="260" t="s">
        <v>324</v>
      </c>
      <c r="D16" s="260"/>
      <c r="E16" s="260"/>
      <c r="F16" s="260"/>
      <c r="G16" s="260"/>
    </row>
    <row r="17" spans="2:21" ht="27.95" customHeight="1" x14ac:dyDescent="0.25">
      <c r="B17" s="310" t="s">
        <v>46</v>
      </c>
      <c r="C17" s="262"/>
      <c r="D17" s="262"/>
      <c r="E17" s="262"/>
      <c r="F17" s="262"/>
      <c r="G17" s="262"/>
    </row>
    <row r="18" spans="2:21" x14ac:dyDescent="0.25">
      <c r="B18" s="258" t="s">
        <v>294</v>
      </c>
      <c r="C18" s="259" t="s">
        <v>47</v>
      </c>
      <c r="D18" s="258" t="s">
        <v>295</v>
      </c>
      <c r="E18" s="258"/>
      <c r="F18" s="263"/>
      <c r="G18" s="263"/>
    </row>
    <row r="19" spans="2:21" x14ac:dyDescent="0.25">
      <c r="B19" s="258"/>
      <c r="C19" s="259"/>
      <c r="D19" s="258"/>
      <c r="E19" s="258"/>
      <c r="F19" s="263"/>
      <c r="G19" s="263"/>
    </row>
    <row r="20" spans="2:21" x14ac:dyDescent="0.25">
      <c r="B20" s="110" t="s">
        <v>296</v>
      </c>
      <c r="C20" s="111" t="s">
        <v>49</v>
      </c>
      <c r="D20" s="258"/>
      <c r="E20" s="258"/>
      <c r="F20" s="263"/>
      <c r="G20" s="263"/>
    </row>
    <row r="21" spans="2:21" x14ac:dyDescent="0.25">
      <c r="B21" s="258" t="s">
        <v>297</v>
      </c>
      <c r="C21" s="259" t="s">
        <v>309</v>
      </c>
      <c r="D21" s="258" t="s">
        <v>298</v>
      </c>
      <c r="E21" s="258"/>
      <c r="F21" s="260" t="s">
        <v>69</v>
      </c>
      <c r="G21" s="260"/>
    </row>
    <row r="22" spans="2:21" x14ac:dyDescent="0.25">
      <c r="B22" s="258"/>
      <c r="C22" s="259"/>
      <c r="D22" s="258"/>
      <c r="E22" s="258"/>
      <c r="F22" s="260"/>
      <c r="G22" s="260"/>
    </row>
    <row r="23" spans="2:21" x14ac:dyDescent="0.25">
      <c r="B23" s="258"/>
      <c r="C23" s="259"/>
      <c r="D23" s="258" t="s">
        <v>52</v>
      </c>
      <c r="E23" s="258"/>
      <c r="F23" s="260" t="s">
        <v>299</v>
      </c>
      <c r="G23" s="260"/>
    </row>
    <row r="24" spans="2:21" x14ac:dyDescent="0.25">
      <c r="B24" s="258"/>
      <c r="C24" s="259"/>
      <c r="D24" s="258"/>
      <c r="E24" s="258"/>
      <c r="F24" s="260"/>
      <c r="G24" s="260"/>
    </row>
    <row r="25" spans="2:21" ht="15.75" x14ac:dyDescent="0.3">
      <c r="B25" s="112" t="s">
        <v>300</v>
      </c>
    </row>
    <row r="26" spans="2:21" ht="74.099999999999994" customHeight="1" x14ac:dyDescent="0.25"/>
    <row r="27" spans="2:21" ht="143.1" customHeight="1" x14ac:dyDescent="0.25">
      <c r="B27" s="265"/>
      <c r="C27" s="265"/>
      <c r="D27" s="266" t="s">
        <v>325</v>
      </c>
      <c r="E27" s="267"/>
      <c r="F27" s="266" t="s">
        <v>326</v>
      </c>
      <c r="G27" s="267"/>
      <c r="H27" s="266" t="s">
        <v>327</v>
      </c>
      <c r="I27" s="267"/>
      <c r="J27" s="266" t="s">
        <v>328</v>
      </c>
      <c r="K27" s="267"/>
      <c r="L27" s="266" t="s">
        <v>329</v>
      </c>
      <c r="M27" s="267"/>
      <c r="N27" s="266" t="s">
        <v>330</v>
      </c>
      <c r="O27" s="267"/>
      <c r="P27" s="266" t="s">
        <v>331</v>
      </c>
      <c r="Q27" s="267"/>
      <c r="R27" s="311" t="s">
        <v>332</v>
      </c>
      <c r="S27" s="312"/>
      <c r="T27" s="311" t="s">
        <v>333</v>
      </c>
      <c r="U27" s="312"/>
    </row>
    <row r="28" spans="2:21" ht="16.5" thickBot="1" x14ac:dyDescent="0.35">
      <c r="B28" s="284" t="s">
        <v>312</v>
      </c>
      <c r="C28" s="285"/>
      <c r="D28" s="120">
        <v>2023</v>
      </c>
      <c r="E28" s="120">
        <v>2024</v>
      </c>
      <c r="F28" s="120">
        <v>2023</v>
      </c>
      <c r="G28" s="120">
        <v>2024</v>
      </c>
      <c r="H28" s="120">
        <v>2023</v>
      </c>
      <c r="I28" s="120">
        <v>2024</v>
      </c>
      <c r="J28" s="120">
        <v>2023</v>
      </c>
      <c r="K28" s="120">
        <v>2024</v>
      </c>
      <c r="L28" s="120">
        <v>2023</v>
      </c>
      <c r="M28" s="120">
        <v>2024</v>
      </c>
      <c r="N28" s="120">
        <v>2023</v>
      </c>
      <c r="O28" s="120">
        <v>2024</v>
      </c>
      <c r="P28" s="120">
        <v>2023</v>
      </c>
      <c r="Q28" s="120">
        <v>2024</v>
      </c>
      <c r="R28" s="120">
        <v>2023</v>
      </c>
      <c r="S28" s="120">
        <v>2024</v>
      </c>
      <c r="T28" s="120">
        <v>2023</v>
      </c>
      <c r="U28" s="120">
        <v>2024</v>
      </c>
    </row>
    <row r="29" spans="2:21" ht="15.75" thickTop="1" x14ac:dyDescent="0.25">
      <c r="B29" s="124" t="s">
        <v>75</v>
      </c>
      <c r="C29" s="124"/>
      <c r="D29" s="116"/>
      <c r="E29" s="116"/>
      <c r="F29" s="116"/>
      <c r="G29" s="116"/>
      <c r="H29" s="116"/>
      <c r="I29" s="116"/>
      <c r="J29" s="116"/>
      <c r="K29" s="116"/>
      <c r="L29" s="116"/>
      <c r="M29" s="116"/>
      <c r="N29" s="116">
        <v>17.000119999999999</v>
      </c>
      <c r="O29" s="116">
        <v>36.000599999999991</v>
      </c>
      <c r="P29" s="116">
        <v>396</v>
      </c>
      <c r="Q29" s="116">
        <v>551.00027</v>
      </c>
      <c r="R29" s="116"/>
      <c r="S29" s="116"/>
      <c r="T29" s="116">
        <v>4.2929595959595961</v>
      </c>
      <c r="U29" s="116">
        <v>6.5336810089040407</v>
      </c>
    </row>
    <row r="30" spans="2:21" x14ac:dyDescent="0.25">
      <c r="B30" s="125" t="s">
        <v>76</v>
      </c>
      <c r="C30" s="125"/>
      <c r="D30" s="117"/>
      <c r="E30" s="117"/>
      <c r="F30" s="117"/>
      <c r="G30" s="117"/>
      <c r="H30" s="117"/>
      <c r="I30" s="117"/>
      <c r="J30" s="117"/>
      <c r="K30" s="117"/>
      <c r="L30" s="117"/>
      <c r="M30" s="117"/>
      <c r="N30" s="117">
        <v>0</v>
      </c>
      <c r="O30" s="117">
        <v>9.0000000000000006E-5</v>
      </c>
      <c r="P30" s="117">
        <v>31</v>
      </c>
      <c r="Q30" s="117">
        <v>119.00003</v>
      </c>
      <c r="R30" s="117"/>
      <c r="S30" s="117"/>
      <c r="T30" s="117">
        <v>0</v>
      </c>
      <c r="U30" s="117">
        <v>7.5630233034395037E-5</v>
      </c>
    </row>
    <row r="31" spans="2:21" x14ac:dyDescent="0.25">
      <c r="B31" s="125" t="s">
        <v>90</v>
      </c>
      <c r="C31" s="125"/>
      <c r="D31" s="117"/>
      <c r="E31" s="117"/>
      <c r="F31" s="117"/>
      <c r="G31" s="117"/>
      <c r="H31" s="117"/>
      <c r="I31" s="117"/>
      <c r="J31" s="117"/>
      <c r="K31" s="117"/>
      <c r="L31" s="117"/>
      <c r="M31" s="117"/>
      <c r="N31" s="117">
        <v>4.0000000000000003E-5</v>
      </c>
      <c r="O31" s="117">
        <v>4.0000600000000004</v>
      </c>
      <c r="P31" s="117">
        <v>2</v>
      </c>
      <c r="Q31" s="117">
        <v>15.00006</v>
      </c>
      <c r="R31" s="117"/>
      <c r="S31" s="117"/>
      <c r="T31" s="117">
        <v>2E-3</v>
      </c>
      <c r="U31" s="117">
        <v>26.666959998826673</v>
      </c>
    </row>
    <row r="32" spans="2:21" x14ac:dyDescent="0.25">
      <c r="B32" s="125" t="s">
        <v>93</v>
      </c>
      <c r="C32" s="125"/>
      <c r="D32" s="117"/>
      <c r="E32" s="117"/>
      <c r="F32" s="117"/>
      <c r="G32" s="117"/>
      <c r="H32" s="117"/>
      <c r="I32" s="117"/>
      <c r="J32" s="117"/>
      <c r="K32" s="117"/>
      <c r="L32" s="117"/>
      <c r="M32" s="117"/>
      <c r="N32" s="117">
        <v>0</v>
      </c>
      <c r="O32" s="117">
        <v>0</v>
      </c>
      <c r="P32" s="117">
        <v>7</v>
      </c>
      <c r="Q32" s="117">
        <v>14</v>
      </c>
      <c r="R32" s="117"/>
      <c r="S32" s="117"/>
      <c r="T32" s="117">
        <v>0</v>
      </c>
      <c r="U32" s="117">
        <v>0</v>
      </c>
    </row>
    <row r="33" spans="2:21" x14ac:dyDescent="0.25">
      <c r="B33" s="125" t="s">
        <v>94</v>
      </c>
      <c r="C33" s="125"/>
      <c r="D33" s="117"/>
      <c r="E33" s="117"/>
      <c r="F33" s="117"/>
      <c r="G33" s="117"/>
      <c r="H33" s="117"/>
      <c r="I33" s="117"/>
      <c r="J33" s="117"/>
      <c r="K33" s="117"/>
      <c r="L33" s="117"/>
      <c r="M33" s="117"/>
      <c r="N33" s="117">
        <v>1</v>
      </c>
      <c r="O33" s="117">
        <v>0</v>
      </c>
      <c r="P33" s="117">
        <v>88</v>
      </c>
      <c r="Q33" s="117">
        <v>11</v>
      </c>
      <c r="R33" s="117"/>
      <c r="S33" s="117"/>
      <c r="T33" s="117">
        <v>1.1363636363636365</v>
      </c>
      <c r="U33" s="117">
        <v>0</v>
      </c>
    </row>
    <row r="34" spans="2:21" x14ac:dyDescent="0.25">
      <c r="B34" s="125" t="s">
        <v>95</v>
      </c>
      <c r="C34" s="125"/>
      <c r="D34" s="117"/>
      <c r="E34" s="117"/>
      <c r="F34" s="117"/>
      <c r="G34" s="117"/>
      <c r="H34" s="117"/>
      <c r="I34" s="117"/>
      <c r="J34" s="117"/>
      <c r="K34" s="117"/>
      <c r="L34" s="117"/>
      <c r="M34" s="117"/>
      <c r="N34" s="117">
        <v>0</v>
      </c>
      <c r="O34" s="117">
        <v>9.0000000000000006E-5</v>
      </c>
      <c r="P34" s="117">
        <v>27</v>
      </c>
      <c r="Q34" s="117">
        <v>10.000060000000001</v>
      </c>
      <c r="R34" s="117"/>
      <c r="S34" s="117"/>
      <c r="T34" s="117">
        <v>0</v>
      </c>
      <c r="U34" s="117">
        <v>8.9999460003239973E-4</v>
      </c>
    </row>
    <row r="35" spans="2:21" x14ac:dyDescent="0.25">
      <c r="B35" s="125" t="s">
        <v>96</v>
      </c>
      <c r="C35" s="125"/>
      <c r="D35" s="117"/>
      <c r="E35" s="117"/>
      <c r="F35" s="117"/>
      <c r="G35" s="117"/>
      <c r="H35" s="117"/>
      <c r="I35" s="117"/>
      <c r="J35" s="117"/>
      <c r="K35" s="117"/>
      <c r="L35" s="117"/>
      <c r="M35" s="117"/>
      <c r="N35" s="117">
        <v>0</v>
      </c>
      <c r="O35" s="117">
        <v>9.0000000000000006E-5</v>
      </c>
      <c r="P35" s="117">
        <v>21</v>
      </c>
      <c r="Q35" s="117">
        <v>35.000029999999995</v>
      </c>
      <c r="R35" s="117"/>
      <c r="S35" s="117"/>
      <c r="T35" s="117">
        <v>0</v>
      </c>
      <c r="U35" s="117">
        <v>2.5714263673488284E-4</v>
      </c>
    </row>
    <row r="36" spans="2:21" x14ac:dyDescent="0.25">
      <c r="B36" s="125" t="s">
        <v>97</v>
      </c>
      <c r="C36" s="125"/>
      <c r="D36" s="117"/>
      <c r="E36" s="117"/>
      <c r="F36" s="117"/>
      <c r="G36" s="117"/>
      <c r="H36" s="117"/>
      <c r="I36" s="117"/>
      <c r="J36" s="117"/>
      <c r="K36" s="117"/>
      <c r="L36" s="117"/>
      <c r="M36" s="117"/>
      <c r="N36" s="117">
        <v>11</v>
      </c>
      <c r="O36" s="117">
        <v>23</v>
      </c>
      <c r="P36" s="117">
        <v>44</v>
      </c>
      <c r="Q36" s="117">
        <v>114</v>
      </c>
      <c r="R36" s="117"/>
      <c r="S36" s="117"/>
      <c r="T36" s="117">
        <v>25</v>
      </c>
      <c r="U36" s="117">
        <v>20.175438596491226</v>
      </c>
    </row>
    <row r="37" spans="2:21" x14ac:dyDescent="0.25">
      <c r="B37" s="125" t="s">
        <v>98</v>
      </c>
      <c r="C37" s="125"/>
      <c r="D37" s="117"/>
      <c r="E37" s="117"/>
      <c r="F37" s="117"/>
      <c r="G37" s="117"/>
      <c r="H37" s="117"/>
      <c r="I37" s="117"/>
      <c r="J37" s="117"/>
      <c r="K37" s="117"/>
      <c r="L37" s="117"/>
      <c r="M37" s="117"/>
      <c r="N37" s="117">
        <v>2.0000000000000002E-5</v>
      </c>
      <c r="O37" s="117">
        <v>9.0000000000000006E-5</v>
      </c>
      <c r="P37" s="117">
        <v>13</v>
      </c>
      <c r="Q37" s="117">
        <v>22</v>
      </c>
      <c r="R37" s="117"/>
      <c r="S37" s="117"/>
      <c r="T37" s="117">
        <v>1.5384615384615385E-4</v>
      </c>
      <c r="U37" s="117">
        <v>4.0909090909090913E-4</v>
      </c>
    </row>
    <row r="38" spans="2:21" x14ac:dyDescent="0.25">
      <c r="B38" s="125" t="s">
        <v>99</v>
      </c>
      <c r="C38" s="125"/>
      <c r="D38" s="117"/>
      <c r="E38" s="117"/>
      <c r="F38" s="117"/>
      <c r="G38" s="117"/>
      <c r="H38" s="117"/>
      <c r="I38" s="117"/>
      <c r="J38" s="117"/>
      <c r="K38" s="117"/>
      <c r="L38" s="117"/>
      <c r="M38" s="117"/>
      <c r="N38" s="117">
        <v>5</v>
      </c>
      <c r="O38" s="117">
        <v>9</v>
      </c>
      <c r="P38" s="117">
        <v>19</v>
      </c>
      <c r="Q38" s="117">
        <v>27</v>
      </c>
      <c r="R38" s="117"/>
      <c r="S38" s="117"/>
      <c r="T38" s="117">
        <v>26.315789473684209</v>
      </c>
      <c r="U38" s="117">
        <v>33.333333333333329</v>
      </c>
    </row>
    <row r="39" spans="2:21" x14ac:dyDescent="0.25">
      <c r="B39" s="125" t="s">
        <v>100</v>
      </c>
      <c r="C39" s="125"/>
      <c r="D39" s="117"/>
      <c r="E39" s="117"/>
      <c r="F39" s="117"/>
      <c r="G39" s="117"/>
      <c r="H39" s="117"/>
      <c r="I39" s="117"/>
      <c r="J39" s="117"/>
      <c r="K39" s="117"/>
      <c r="L39" s="117"/>
      <c r="M39" s="117"/>
      <c r="N39" s="117">
        <v>6.0000000000000008E-5</v>
      </c>
      <c r="O39" s="117">
        <v>9.0000000000000006E-5</v>
      </c>
      <c r="P39" s="117">
        <v>30</v>
      </c>
      <c r="Q39" s="117">
        <v>11.000030000000001</v>
      </c>
      <c r="R39" s="117"/>
      <c r="S39" s="117"/>
      <c r="T39" s="117">
        <v>2.0000000000000004E-4</v>
      </c>
      <c r="U39" s="117">
        <v>8.1817958678294508E-4</v>
      </c>
    </row>
    <row r="40" spans="2:21" x14ac:dyDescent="0.25">
      <c r="B40" s="125" t="s">
        <v>101</v>
      </c>
      <c r="C40" s="125"/>
      <c r="D40" s="117"/>
      <c r="E40" s="117"/>
      <c r="F40" s="117"/>
      <c r="G40" s="117"/>
      <c r="H40" s="117"/>
      <c r="I40" s="117"/>
      <c r="J40" s="117"/>
      <c r="K40" s="117"/>
      <c r="L40" s="117"/>
      <c r="M40" s="117"/>
      <c r="N40" s="117">
        <v>0</v>
      </c>
      <c r="O40" s="117">
        <v>9.0000000000000006E-5</v>
      </c>
      <c r="P40" s="117">
        <v>114</v>
      </c>
      <c r="Q40" s="117">
        <v>173.00005999999999</v>
      </c>
      <c r="R40" s="117"/>
      <c r="S40" s="117"/>
      <c r="T40" s="117">
        <v>0</v>
      </c>
      <c r="U40" s="117">
        <v>5.2023103344588441E-5</v>
      </c>
    </row>
    <row r="41" spans="2:21" x14ac:dyDescent="0.25">
      <c r="B41" s="124" t="s">
        <v>102</v>
      </c>
      <c r="C41" s="124"/>
      <c r="D41" s="116"/>
      <c r="E41" s="116"/>
      <c r="F41" s="116"/>
      <c r="G41" s="116"/>
      <c r="H41" s="116"/>
      <c r="I41" s="116"/>
      <c r="J41" s="116"/>
      <c r="K41" s="116"/>
      <c r="L41" s="116"/>
      <c r="M41" s="116"/>
      <c r="N41" s="116">
        <v>0</v>
      </c>
      <c r="O41" s="116">
        <v>2.0003599999999997</v>
      </c>
      <c r="P41" s="116">
        <v>642</v>
      </c>
      <c r="Q41" s="116">
        <v>360.00011999999998</v>
      </c>
      <c r="R41" s="116">
        <v>8.695652173913043</v>
      </c>
      <c r="S41" s="116">
        <v>8.9285714285714288</v>
      </c>
      <c r="T41" s="116">
        <v>0</v>
      </c>
      <c r="U41" s="116">
        <v>0.55565537033709866</v>
      </c>
    </row>
    <row r="42" spans="2:21" x14ac:dyDescent="0.25">
      <c r="B42" s="125" t="s">
        <v>103</v>
      </c>
      <c r="C42" s="125"/>
      <c r="D42" s="117"/>
      <c r="E42" s="117"/>
      <c r="F42" s="117"/>
      <c r="G42" s="117"/>
      <c r="H42" s="117"/>
      <c r="I42" s="117"/>
      <c r="J42" s="117"/>
      <c r="K42" s="117"/>
      <c r="L42" s="117"/>
      <c r="M42" s="117"/>
      <c r="N42" s="117">
        <v>0</v>
      </c>
      <c r="O42" s="117">
        <v>0</v>
      </c>
      <c r="P42" s="117">
        <v>1</v>
      </c>
      <c r="Q42" s="117">
        <v>6</v>
      </c>
      <c r="R42" s="117"/>
      <c r="S42" s="117"/>
      <c r="T42" s="117">
        <v>0</v>
      </c>
      <c r="U42" s="117">
        <v>0</v>
      </c>
    </row>
    <row r="43" spans="2:21" x14ac:dyDescent="0.25">
      <c r="B43" s="125" t="s">
        <v>106</v>
      </c>
      <c r="C43" s="125"/>
      <c r="N43" s="117">
        <v>0</v>
      </c>
      <c r="O43" s="117">
        <v>1.0000599999999999</v>
      </c>
      <c r="P43" s="117">
        <v>603</v>
      </c>
      <c r="Q43" s="117">
        <v>327.00002999999998</v>
      </c>
      <c r="R43" s="117"/>
      <c r="S43" s="117"/>
      <c r="T43" s="117">
        <v>0</v>
      </c>
      <c r="U43" s="117">
        <v>0.30582871811968948</v>
      </c>
    </row>
    <row r="44" spans="2:21" x14ac:dyDescent="0.25">
      <c r="B44" s="126" t="s">
        <v>334</v>
      </c>
      <c r="C44" s="126"/>
      <c r="D44" s="117">
        <v>1</v>
      </c>
      <c r="E44" s="117">
        <v>0</v>
      </c>
      <c r="F44" s="117">
        <v>1</v>
      </c>
      <c r="G44" s="117">
        <v>4</v>
      </c>
      <c r="H44" s="117">
        <v>2</v>
      </c>
      <c r="I44" s="117">
        <v>1</v>
      </c>
      <c r="J44" s="117">
        <v>0</v>
      </c>
      <c r="K44" s="117">
        <v>0</v>
      </c>
      <c r="L44" s="117">
        <v>46</v>
      </c>
      <c r="M44" s="117">
        <v>56</v>
      </c>
      <c r="N44" s="117"/>
      <c r="O44" s="117"/>
      <c r="P44" s="117"/>
      <c r="Q44" s="117"/>
      <c r="R44" s="117">
        <v>8.695652173913043</v>
      </c>
      <c r="S44" s="117">
        <v>8.9285714285714306</v>
      </c>
      <c r="T44" s="117" t="e">
        <v>#DIV/0!</v>
      </c>
      <c r="U44" s="117" t="e">
        <v>#DIV/0!</v>
      </c>
    </row>
    <row r="45" spans="2:21" x14ac:dyDescent="0.25">
      <c r="B45" s="125" t="s">
        <v>109</v>
      </c>
      <c r="C45" s="125"/>
      <c r="D45" s="117"/>
      <c r="E45" s="117"/>
      <c r="F45" s="117"/>
      <c r="G45" s="117"/>
      <c r="H45" s="117"/>
      <c r="I45" s="117"/>
      <c r="J45" s="117"/>
      <c r="K45" s="117"/>
      <c r="L45" s="117"/>
      <c r="M45" s="117"/>
      <c r="N45" s="117">
        <v>0</v>
      </c>
      <c r="O45" s="117">
        <v>0</v>
      </c>
      <c r="P45" s="117">
        <v>0</v>
      </c>
      <c r="Q45" s="117">
        <v>2</v>
      </c>
      <c r="R45" s="117"/>
      <c r="S45" s="117"/>
      <c r="T45" s="117" t="e">
        <v>#DIV/0!</v>
      </c>
      <c r="U45" s="117">
        <v>0</v>
      </c>
    </row>
    <row r="46" spans="2:21" x14ac:dyDescent="0.25">
      <c r="B46" s="125" t="s">
        <v>111</v>
      </c>
      <c r="C46" s="125"/>
      <c r="D46" s="117"/>
      <c r="E46" s="117"/>
      <c r="F46" s="117"/>
      <c r="G46" s="117"/>
      <c r="H46" s="117"/>
      <c r="I46" s="117"/>
      <c r="J46" s="117"/>
      <c r="K46" s="117"/>
      <c r="L46" s="117"/>
      <c r="M46" s="117"/>
      <c r="N46" s="117">
        <v>0</v>
      </c>
      <c r="O46" s="117">
        <v>9.0000000000000006E-5</v>
      </c>
      <c r="P46" s="117">
        <v>2</v>
      </c>
      <c r="Q46" s="117">
        <v>10.000030000000001</v>
      </c>
      <c r="R46" s="117"/>
      <c r="S46" s="117"/>
      <c r="T46" s="117">
        <v>0</v>
      </c>
      <c r="U46" s="117">
        <v>8.999973000081E-4</v>
      </c>
    </row>
    <row r="47" spans="2:21" x14ac:dyDescent="0.25">
      <c r="B47" s="125" t="s">
        <v>112</v>
      </c>
      <c r="C47" s="125"/>
      <c r="D47" s="117"/>
      <c r="E47" s="117"/>
      <c r="F47" s="117"/>
      <c r="G47" s="117"/>
      <c r="H47" s="117"/>
      <c r="I47" s="117"/>
      <c r="J47" s="117"/>
      <c r="K47" s="117"/>
      <c r="L47" s="117"/>
      <c r="M47" s="117"/>
      <c r="N47" s="117">
        <v>0</v>
      </c>
      <c r="O47" s="117">
        <v>0</v>
      </c>
      <c r="P47" s="117">
        <v>28</v>
      </c>
      <c r="Q47" s="117">
        <v>2</v>
      </c>
      <c r="R47" s="117"/>
      <c r="S47" s="117"/>
      <c r="T47" s="117">
        <v>0</v>
      </c>
      <c r="U47" s="117">
        <v>0</v>
      </c>
    </row>
    <row r="48" spans="2:21" x14ac:dyDescent="0.25">
      <c r="B48" s="125" t="s">
        <v>113</v>
      </c>
      <c r="C48" s="125"/>
      <c r="D48" s="117"/>
      <c r="E48" s="117"/>
      <c r="F48" s="117"/>
      <c r="G48" s="117"/>
      <c r="H48" s="117"/>
      <c r="I48" s="117"/>
      <c r="J48" s="117"/>
      <c r="K48" s="117"/>
      <c r="L48" s="117"/>
      <c r="M48" s="117"/>
      <c r="N48" s="117">
        <v>0</v>
      </c>
      <c r="O48" s="117">
        <v>9.0000000000000006E-5</v>
      </c>
      <c r="P48" s="117">
        <v>8</v>
      </c>
      <c r="Q48" s="117">
        <v>13</v>
      </c>
      <c r="R48" s="117"/>
      <c r="S48" s="117"/>
      <c r="T48" s="117">
        <v>0</v>
      </c>
      <c r="U48" s="117">
        <v>6.9230769230769237E-4</v>
      </c>
    </row>
    <row r="49" spans="2:21" x14ac:dyDescent="0.25">
      <c r="B49" s="125" t="s">
        <v>115</v>
      </c>
      <c r="C49" s="125"/>
      <c r="D49" s="117"/>
      <c r="E49" s="117"/>
      <c r="F49" s="117"/>
      <c r="G49" s="117"/>
      <c r="H49" s="117"/>
      <c r="I49" s="117"/>
      <c r="J49" s="117"/>
      <c r="K49" s="117"/>
      <c r="L49" s="117"/>
      <c r="M49" s="117"/>
      <c r="N49" s="117">
        <v>0</v>
      </c>
      <c r="O49" s="117">
        <v>1.0001200000000001</v>
      </c>
      <c r="P49" s="117"/>
      <c r="Q49" s="117">
        <v>6.0000000000000008E-5</v>
      </c>
      <c r="R49" s="117"/>
      <c r="S49" s="117"/>
      <c r="T49" s="117" t="e">
        <v>#DIV/0!</v>
      </c>
      <c r="U49" s="117">
        <v>1666866.6666666667</v>
      </c>
    </row>
    <row r="50" spans="2:21" x14ac:dyDescent="0.25">
      <c r="B50" s="124" t="s">
        <v>117</v>
      </c>
      <c r="C50" s="124"/>
      <c r="D50" s="116"/>
      <c r="E50" s="116"/>
      <c r="F50" s="116"/>
      <c r="G50" s="116"/>
      <c r="H50" s="116"/>
      <c r="I50" s="116"/>
      <c r="J50" s="116"/>
      <c r="K50" s="116"/>
      <c r="L50" s="116"/>
      <c r="M50" s="116"/>
      <c r="N50" s="116">
        <v>164.00023000000002</v>
      </c>
      <c r="O50" s="116">
        <v>31.001609999999982</v>
      </c>
      <c r="P50" s="116">
        <v>1142.0002099999999</v>
      </c>
      <c r="Q50" s="116">
        <v>1470.0009599999996</v>
      </c>
      <c r="R50" s="116"/>
      <c r="S50" s="116"/>
      <c r="T50" s="116">
        <v>14.360788077263139</v>
      </c>
      <c r="U50" s="116">
        <v>2.1089516839499201</v>
      </c>
    </row>
    <row r="51" spans="2:21" x14ac:dyDescent="0.25">
      <c r="B51" s="125" t="s">
        <v>118</v>
      </c>
      <c r="C51" s="125"/>
      <c r="D51" s="117"/>
      <c r="E51" s="117"/>
      <c r="F51" s="117"/>
      <c r="G51" s="117"/>
      <c r="H51" s="117"/>
      <c r="I51" s="117"/>
      <c r="J51" s="117"/>
      <c r="K51" s="117"/>
      <c r="L51" s="117"/>
      <c r="M51" s="117"/>
      <c r="N51" s="117">
        <v>2</v>
      </c>
      <c r="O51" s="117">
        <v>0</v>
      </c>
      <c r="P51" s="117">
        <v>6.0000000000000008E-5</v>
      </c>
      <c r="Q51" s="117">
        <v>7</v>
      </c>
      <c r="R51" s="117"/>
      <c r="S51" s="117"/>
      <c r="T51" s="117">
        <v>3333333.333333333</v>
      </c>
      <c r="U51" s="117">
        <v>0</v>
      </c>
    </row>
    <row r="52" spans="2:21" x14ac:dyDescent="0.25">
      <c r="B52" s="125" t="s">
        <v>120</v>
      </c>
      <c r="C52" s="125"/>
      <c r="D52" s="117"/>
      <c r="E52" s="117"/>
      <c r="F52" s="117"/>
      <c r="G52" s="117"/>
      <c r="H52" s="117"/>
      <c r="I52" s="117"/>
      <c r="J52" s="117"/>
      <c r="K52" s="117"/>
      <c r="L52" s="117"/>
      <c r="M52" s="117"/>
      <c r="N52" s="117">
        <v>87</v>
      </c>
      <c r="O52" s="117">
        <v>9.0000000000000006E-5</v>
      </c>
      <c r="P52" s="117">
        <v>30.000019999999999</v>
      </c>
      <c r="Q52" s="117">
        <v>9.0000000000000006E-5</v>
      </c>
      <c r="R52" s="117"/>
      <c r="S52" s="117"/>
      <c r="T52" s="117">
        <v>289.99980666679556</v>
      </c>
      <c r="U52" s="117">
        <v>100</v>
      </c>
    </row>
    <row r="53" spans="2:21" x14ac:dyDescent="0.25">
      <c r="B53" s="125" t="s">
        <v>121</v>
      </c>
      <c r="C53" s="125"/>
      <c r="D53" s="117"/>
      <c r="E53" s="117"/>
      <c r="F53" s="117"/>
      <c r="G53" s="117"/>
      <c r="H53" s="117"/>
      <c r="I53" s="117"/>
      <c r="J53" s="117"/>
      <c r="K53" s="117"/>
      <c r="L53" s="117"/>
      <c r="M53" s="117"/>
      <c r="N53" s="117">
        <v>1</v>
      </c>
      <c r="O53" s="117">
        <v>0</v>
      </c>
      <c r="P53" s="117">
        <v>1</v>
      </c>
      <c r="Q53" s="117">
        <v>0</v>
      </c>
      <c r="R53" s="117"/>
      <c r="S53" s="117"/>
      <c r="T53" s="117">
        <v>100</v>
      </c>
      <c r="U53" s="117" t="e">
        <v>#DIV/0!</v>
      </c>
    </row>
    <row r="54" spans="2:21" x14ac:dyDescent="0.25">
      <c r="B54" s="125" t="s">
        <v>122</v>
      </c>
      <c r="C54" s="125"/>
      <c r="D54" s="117"/>
      <c r="E54" s="117"/>
      <c r="F54" s="117"/>
      <c r="G54" s="117"/>
      <c r="H54" s="117"/>
      <c r="I54" s="117"/>
      <c r="J54" s="117"/>
      <c r="K54" s="117"/>
      <c r="L54" s="117"/>
      <c r="M54" s="117"/>
      <c r="N54" s="117">
        <v>1</v>
      </c>
      <c r="O54" s="117">
        <v>9.0000000000000006E-5</v>
      </c>
      <c r="P54" s="117">
        <v>5</v>
      </c>
      <c r="Q54" s="117">
        <v>2.0000599999999999</v>
      </c>
      <c r="R54" s="117"/>
      <c r="S54" s="117"/>
      <c r="T54" s="117">
        <v>20</v>
      </c>
      <c r="U54" s="117">
        <v>4.4998650040498789E-3</v>
      </c>
    </row>
    <row r="55" spans="2:21" x14ac:dyDescent="0.25">
      <c r="B55" s="125" t="s">
        <v>123</v>
      </c>
      <c r="C55" s="125"/>
      <c r="D55" s="117"/>
      <c r="E55" s="117"/>
      <c r="F55" s="117"/>
      <c r="G55" s="117"/>
      <c r="H55" s="117"/>
      <c r="I55" s="117"/>
      <c r="J55" s="117"/>
      <c r="K55" s="117"/>
      <c r="L55" s="117"/>
      <c r="M55" s="117"/>
      <c r="N55" s="117">
        <v>0</v>
      </c>
      <c r="O55" s="117">
        <v>6.0000000000000008E-5</v>
      </c>
      <c r="P55" s="117">
        <v>6</v>
      </c>
      <c r="Q55" s="117">
        <v>4.0000200000000001</v>
      </c>
      <c r="R55" s="117"/>
      <c r="S55" s="117"/>
      <c r="T55" s="117">
        <v>0</v>
      </c>
      <c r="U55" s="117">
        <v>1.4999925000375E-3</v>
      </c>
    </row>
    <row r="56" spans="2:21" x14ac:dyDescent="0.25">
      <c r="B56" s="125" t="s">
        <v>124</v>
      </c>
      <c r="C56" s="125"/>
      <c r="D56" s="117"/>
      <c r="E56" s="117"/>
      <c r="F56" s="117"/>
      <c r="G56" s="117"/>
      <c r="H56" s="117"/>
      <c r="I56" s="117"/>
      <c r="J56" s="117"/>
      <c r="K56" s="117"/>
      <c r="L56" s="117"/>
      <c r="M56" s="117"/>
      <c r="N56" s="117">
        <v>0</v>
      </c>
      <c r="O56" s="117">
        <v>4.0000000000000003E-5</v>
      </c>
      <c r="P56" s="117">
        <v>15</v>
      </c>
      <c r="Q56" s="117">
        <v>32</v>
      </c>
      <c r="R56" s="117"/>
      <c r="S56" s="117"/>
      <c r="T56" s="117">
        <v>0</v>
      </c>
      <c r="U56" s="117">
        <v>1.25E-4</v>
      </c>
    </row>
    <row r="57" spans="2:21" x14ac:dyDescent="0.25">
      <c r="B57" s="125" t="s">
        <v>125</v>
      </c>
      <c r="C57" s="125"/>
      <c r="D57" s="117"/>
      <c r="E57" s="117"/>
      <c r="F57" s="117"/>
      <c r="G57" s="117"/>
      <c r="H57" s="117"/>
      <c r="I57" s="117"/>
      <c r="J57" s="117"/>
      <c r="K57" s="117"/>
      <c r="L57" s="117"/>
      <c r="M57" s="117"/>
      <c r="N57" s="117"/>
      <c r="O57" s="117">
        <v>9.0000000000000006E-5</v>
      </c>
      <c r="P57" s="117"/>
      <c r="Q57" s="117">
        <v>2.0000299999999998</v>
      </c>
      <c r="R57" s="117"/>
      <c r="S57" s="117"/>
      <c r="T57" s="117" t="e">
        <v>#DIV/0!</v>
      </c>
      <c r="U57" s="117">
        <v>4.4999325010124857E-3</v>
      </c>
    </row>
    <row r="58" spans="2:21" x14ac:dyDescent="0.25">
      <c r="B58" s="125" t="s">
        <v>126</v>
      </c>
      <c r="C58" s="125"/>
      <c r="D58" s="117"/>
      <c r="E58" s="117"/>
      <c r="F58" s="117"/>
      <c r="G58" s="117"/>
      <c r="H58" s="117"/>
      <c r="I58" s="117"/>
      <c r="J58" s="117"/>
      <c r="K58" s="117"/>
      <c r="L58" s="117"/>
      <c r="M58" s="117"/>
      <c r="N58" s="117">
        <v>0</v>
      </c>
      <c r="O58" s="117">
        <v>0</v>
      </c>
      <c r="P58" s="117">
        <v>30</v>
      </c>
      <c r="Q58" s="117">
        <v>11.000030000000001</v>
      </c>
      <c r="R58" s="117"/>
      <c r="S58" s="117"/>
      <c r="T58" s="117">
        <v>0</v>
      </c>
      <c r="U58" s="117">
        <v>0</v>
      </c>
    </row>
    <row r="59" spans="2:21" x14ac:dyDescent="0.25">
      <c r="B59" s="125" t="s">
        <v>127</v>
      </c>
      <c r="C59" s="125"/>
      <c r="D59" s="117"/>
      <c r="E59" s="117"/>
      <c r="F59" s="117"/>
      <c r="G59" s="117"/>
      <c r="H59" s="117"/>
      <c r="I59" s="117"/>
      <c r="J59" s="117"/>
      <c r="K59" s="117"/>
      <c r="L59" s="117"/>
      <c r="M59" s="117"/>
      <c r="N59" s="117">
        <v>0</v>
      </c>
      <c r="O59" s="117">
        <v>18</v>
      </c>
      <c r="P59" s="117">
        <v>0</v>
      </c>
      <c r="Q59" s="117">
        <v>4.0000000000000003E-5</v>
      </c>
      <c r="R59" s="117"/>
      <c r="S59" s="117"/>
      <c r="T59" s="117" t="e">
        <v>#DIV/0!</v>
      </c>
      <c r="U59" s="117">
        <v>44999999.999999993</v>
      </c>
    </row>
    <row r="60" spans="2:21" x14ac:dyDescent="0.25">
      <c r="B60" s="125" t="s">
        <v>128</v>
      </c>
      <c r="C60" s="125"/>
      <c r="D60" s="117"/>
      <c r="E60" s="117"/>
      <c r="F60" s="117"/>
      <c r="G60" s="117"/>
      <c r="H60" s="117"/>
      <c r="I60" s="117"/>
      <c r="J60" s="117"/>
      <c r="K60" s="117"/>
      <c r="L60" s="117"/>
      <c r="M60" s="117"/>
      <c r="N60" s="117">
        <v>6.0000000000000008E-5</v>
      </c>
      <c r="O60" s="117">
        <v>2.0000400000000003</v>
      </c>
      <c r="P60" s="117">
        <v>30.000019999999999</v>
      </c>
      <c r="Q60" s="117">
        <v>13</v>
      </c>
      <c r="R60" s="117"/>
      <c r="S60" s="117"/>
      <c r="T60" s="117">
        <v>1.9999986666675558E-4</v>
      </c>
      <c r="U60" s="117">
        <v>15.38492307692308</v>
      </c>
    </row>
    <row r="61" spans="2:21" x14ac:dyDescent="0.25">
      <c r="B61" s="125" t="s">
        <v>129</v>
      </c>
      <c r="C61" s="125"/>
      <c r="D61" s="117"/>
      <c r="E61" s="117"/>
      <c r="F61" s="117"/>
      <c r="G61" s="117"/>
      <c r="H61" s="117"/>
      <c r="I61" s="117"/>
      <c r="J61" s="117"/>
      <c r="K61" s="117"/>
      <c r="L61" s="117"/>
      <c r="M61" s="117"/>
      <c r="N61" s="117">
        <v>8</v>
      </c>
      <c r="O61" s="117">
        <v>2</v>
      </c>
      <c r="P61" s="117">
        <v>42</v>
      </c>
      <c r="Q61" s="117">
        <v>118</v>
      </c>
      <c r="R61" s="117"/>
      <c r="S61" s="117"/>
      <c r="T61" s="117">
        <v>19.047619047619047</v>
      </c>
      <c r="U61" s="117">
        <v>1.6949152542372881</v>
      </c>
    </row>
    <row r="62" spans="2:21" x14ac:dyDescent="0.25">
      <c r="B62" s="125" t="s">
        <v>130</v>
      </c>
      <c r="C62" s="125"/>
      <c r="D62" s="117"/>
      <c r="E62" s="117"/>
      <c r="F62" s="117"/>
      <c r="G62" s="117"/>
      <c r="H62" s="117"/>
      <c r="I62" s="117"/>
      <c r="J62" s="117"/>
      <c r="K62" s="117"/>
      <c r="L62" s="117"/>
      <c r="M62" s="117"/>
      <c r="N62" s="117">
        <v>15</v>
      </c>
      <c r="O62" s="117">
        <v>0</v>
      </c>
      <c r="P62" s="117">
        <v>32</v>
      </c>
      <c r="Q62" s="117">
        <v>0</v>
      </c>
      <c r="R62" s="117"/>
      <c r="S62" s="117"/>
      <c r="T62" s="117">
        <v>46.875</v>
      </c>
      <c r="U62" s="117" t="e">
        <v>#DIV/0!</v>
      </c>
    </row>
    <row r="63" spans="2:21" x14ac:dyDescent="0.25">
      <c r="B63" s="125" t="s">
        <v>131</v>
      </c>
      <c r="C63" s="125"/>
      <c r="D63" s="117"/>
      <c r="E63" s="117"/>
      <c r="F63" s="117"/>
      <c r="G63" s="117"/>
      <c r="H63" s="117"/>
      <c r="I63" s="117"/>
      <c r="J63" s="117"/>
      <c r="K63" s="117"/>
      <c r="L63" s="117"/>
      <c r="M63" s="117"/>
      <c r="N63" s="117">
        <v>8</v>
      </c>
      <c r="O63" s="117">
        <v>6.0000000000000008E-5</v>
      </c>
      <c r="P63" s="117">
        <v>317</v>
      </c>
      <c r="Q63" s="117">
        <v>6.0000000000000008E-5</v>
      </c>
      <c r="R63" s="117"/>
      <c r="S63" s="117"/>
      <c r="T63" s="117">
        <v>2.5236593059936907</v>
      </c>
      <c r="U63" s="117">
        <v>100</v>
      </c>
    </row>
    <row r="64" spans="2:21" x14ac:dyDescent="0.25">
      <c r="B64" s="125" t="s">
        <v>133</v>
      </c>
      <c r="C64" s="125"/>
      <c r="D64" s="117"/>
      <c r="E64" s="117"/>
      <c r="F64" s="117"/>
      <c r="G64" s="117"/>
      <c r="H64" s="117"/>
      <c r="I64" s="117"/>
      <c r="J64" s="117"/>
      <c r="K64" s="117"/>
      <c r="L64" s="117"/>
      <c r="M64" s="117"/>
      <c r="N64" s="117">
        <v>6.0000000000000008E-5</v>
      </c>
      <c r="O64" s="117">
        <v>2.0000000000000002E-5</v>
      </c>
      <c r="P64" s="117">
        <v>70.000020000000006</v>
      </c>
      <c r="Q64" s="117">
        <v>16</v>
      </c>
      <c r="R64" s="117"/>
      <c r="S64" s="117"/>
      <c r="T64" s="117">
        <v>8.5714261224496799E-5</v>
      </c>
      <c r="U64" s="117">
        <v>1.25E-4</v>
      </c>
    </row>
    <row r="65" spans="2:21" x14ac:dyDescent="0.25">
      <c r="B65" s="125" t="s">
        <v>134</v>
      </c>
      <c r="C65" s="125"/>
      <c r="D65" s="117"/>
      <c r="E65" s="117"/>
      <c r="F65" s="117"/>
      <c r="G65" s="117"/>
      <c r="H65" s="117"/>
      <c r="I65" s="117"/>
      <c r="J65" s="117"/>
      <c r="K65" s="117"/>
      <c r="L65" s="117"/>
      <c r="M65" s="117"/>
      <c r="N65" s="117">
        <v>3.0000000000000004E-5</v>
      </c>
      <c r="O65" s="117">
        <v>7.0000000000000007E-5</v>
      </c>
      <c r="P65" s="117">
        <v>3.0000000000000004E-5</v>
      </c>
      <c r="Q65" s="117">
        <v>4.0000599999999995</v>
      </c>
      <c r="R65" s="117"/>
      <c r="S65" s="117"/>
      <c r="T65" s="117">
        <v>100</v>
      </c>
      <c r="U65" s="117">
        <v>1.7499737503937447E-3</v>
      </c>
    </row>
    <row r="66" spans="2:21" x14ac:dyDescent="0.25">
      <c r="B66" s="125" t="s">
        <v>135</v>
      </c>
      <c r="C66" s="125"/>
      <c r="D66" s="117"/>
      <c r="E66" s="117"/>
      <c r="F66" s="117"/>
      <c r="G66" s="117"/>
      <c r="H66" s="117"/>
      <c r="I66" s="117"/>
      <c r="J66" s="117"/>
      <c r="K66" s="117"/>
      <c r="L66" s="117"/>
      <c r="M66" s="117"/>
      <c r="N66" s="117">
        <v>24</v>
      </c>
      <c r="O66" s="117">
        <v>2.0000299999999998</v>
      </c>
      <c r="P66" s="117">
        <v>234</v>
      </c>
      <c r="Q66" s="117">
        <v>891</v>
      </c>
      <c r="R66" s="117"/>
      <c r="S66" s="117"/>
      <c r="T66" s="117">
        <v>10.256410256410255</v>
      </c>
      <c r="U66" s="117">
        <v>0.22447025813692478</v>
      </c>
    </row>
    <row r="67" spans="2:21" x14ac:dyDescent="0.25">
      <c r="B67" s="125" t="s">
        <v>136</v>
      </c>
      <c r="C67" s="125"/>
      <c r="D67" s="117"/>
      <c r="E67" s="117"/>
      <c r="F67" s="117"/>
      <c r="G67" s="117"/>
      <c r="H67" s="117"/>
      <c r="I67" s="117"/>
      <c r="J67" s="117"/>
      <c r="K67" s="117"/>
      <c r="L67" s="117"/>
      <c r="M67" s="117"/>
      <c r="N67" s="117">
        <v>5</v>
      </c>
      <c r="O67" s="117">
        <v>0</v>
      </c>
      <c r="P67" s="117">
        <v>0</v>
      </c>
      <c r="Q67" s="117">
        <v>34</v>
      </c>
      <c r="R67" s="117"/>
      <c r="S67" s="117"/>
      <c r="T67" s="117" t="e">
        <v>#DIV/0!</v>
      </c>
      <c r="U67" s="117">
        <v>0</v>
      </c>
    </row>
    <row r="68" spans="2:21" x14ac:dyDescent="0.25">
      <c r="B68" s="125" t="s">
        <v>137</v>
      </c>
      <c r="C68" s="125"/>
      <c r="D68" s="117"/>
      <c r="E68" s="117"/>
      <c r="F68" s="117"/>
      <c r="G68" s="117"/>
      <c r="H68" s="117"/>
      <c r="I68" s="117"/>
      <c r="J68" s="117"/>
      <c r="K68" s="117"/>
      <c r="L68" s="117"/>
      <c r="M68" s="117"/>
      <c r="N68" s="117">
        <v>0</v>
      </c>
      <c r="O68" s="117">
        <v>3.0000600000000004</v>
      </c>
      <c r="P68" s="117">
        <v>102</v>
      </c>
      <c r="Q68" s="117">
        <v>62</v>
      </c>
      <c r="R68" s="117"/>
      <c r="S68" s="117"/>
      <c r="T68" s="117">
        <v>0</v>
      </c>
      <c r="U68" s="117">
        <v>4.8388064516129035</v>
      </c>
    </row>
    <row r="69" spans="2:21" x14ac:dyDescent="0.25">
      <c r="B69" s="125" t="s">
        <v>138</v>
      </c>
      <c r="C69" s="125"/>
      <c r="D69" s="117"/>
      <c r="E69" s="117"/>
      <c r="F69" s="117"/>
      <c r="G69" s="117"/>
      <c r="H69" s="117"/>
      <c r="I69" s="117"/>
      <c r="J69" s="117"/>
      <c r="K69" s="117"/>
      <c r="L69" s="117"/>
      <c r="M69" s="117"/>
      <c r="N69" s="117">
        <v>1</v>
      </c>
      <c r="O69" s="117">
        <v>1.0000599999999999</v>
      </c>
      <c r="P69" s="117">
        <v>36</v>
      </c>
      <c r="Q69" s="117">
        <v>17.000030000000002</v>
      </c>
      <c r="R69" s="117"/>
      <c r="S69" s="117"/>
      <c r="T69" s="117">
        <v>2.7777777777777777</v>
      </c>
      <c r="U69" s="117">
        <v>5.8826955011255855</v>
      </c>
    </row>
    <row r="70" spans="2:21" x14ac:dyDescent="0.25">
      <c r="B70" s="125" t="s">
        <v>139</v>
      </c>
      <c r="C70" s="125"/>
      <c r="D70" s="117"/>
      <c r="E70" s="117"/>
      <c r="F70" s="117"/>
      <c r="G70" s="117"/>
      <c r="H70" s="117"/>
      <c r="I70" s="117"/>
      <c r="J70" s="117"/>
      <c r="K70" s="117"/>
      <c r="L70" s="117"/>
      <c r="M70" s="117"/>
      <c r="N70" s="117">
        <v>1</v>
      </c>
      <c r="O70" s="117">
        <v>1</v>
      </c>
      <c r="P70" s="117">
        <v>0</v>
      </c>
      <c r="Q70" s="117">
        <v>4</v>
      </c>
      <c r="R70" s="117"/>
      <c r="S70" s="117"/>
      <c r="T70" s="117" t="e">
        <v>#DIV/0!</v>
      </c>
      <c r="U70" s="117">
        <v>25</v>
      </c>
    </row>
    <row r="71" spans="2:21" x14ac:dyDescent="0.25">
      <c r="B71" s="125" t="s">
        <v>140</v>
      </c>
      <c r="C71" s="125"/>
      <c r="D71" s="117"/>
      <c r="E71" s="117"/>
      <c r="F71" s="117"/>
      <c r="G71" s="117"/>
      <c r="H71" s="117"/>
      <c r="I71" s="117"/>
      <c r="J71" s="117"/>
      <c r="K71" s="117"/>
      <c r="L71" s="117"/>
      <c r="M71" s="117"/>
      <c r="N71" s="117">
        <v>1</v>
      </c>
      <c r="O71" s="117">
        <v>2</v>
      </c>
      <c r="P71" s="117">
        <v>14</v>
      </c>
      <c r="Q71" s="117">
        <v>4</v>
      </c>
      <c r="R71" s="117"/>
      <c r="S71" s="117"/>
      <c r="T71" s="117">
        <v>7.1428571428571423</v>
      </c>
      <c r="U71" s="117">
        <v>50</v>
      </c>
    </row>
    <row r="72" spans="2:21" x14ac:dyDescent="0.25">
      <c r="B72" s="125" t="s">
        <v>141</v>
      </c>
      <c r="C72" s="125"/>
      <c r="D72" s="117"/>
      <c r="E72" s="117"/>
      <c r="F72" s="117"/>
      <c r="G72" s="117"/>
      <c r="H72" s="117"/>
      <c r="I72" s="117"/>
      <c r="J72" s="117"/>
      <c r="K72" s="117"/>
      <c r="L72" s="117"/>
      <c r="M72" s="117"/>
      <c r="N72" s="117">
        <v>0</v>
      </c>
      <c r="O72" s="117">
        <v>0</v>
      </c>
      <c r="P72" s="117">
        <v>1</v>
      </c>
      <c r="Q72" s="117">
        <v>0</v>
      </c>
      <c r="R72" s="117"/>
      <c r="S72" s="117"/>
      <c r="T72" s="117">
        <v>0</v>
      </c>
      <c r="U72" s="117" t="e">
        <v>#DIV/0!</v>
      </c>
    </row>
    <row r="73" spans="2:21" x14ac:dyDescent="0.25">
      <c r="B73" s="125" t="s">
        <v>142</v>
      </c>
      <c r="C73" s="125"/>
      <c r="D73" s="117"/>
      <c r="E73" s="117"/>
      <c r="F73" s="117"/>
      <c r="G73" s="117"/>
      <c r="H73" s="117"/>
      <c r="I73" s="117"/>
      <c r="J73" s="117"/>
      <c r="K73" s="117"/>
      <c r="L73" s="117"/>
      <c r="M73" s="117"/>
      <c r="N73" s="117">
        <v>0</v>
      </c>
      <c r="O73" s="117">
        <v>9.0000000000000006E-5</v>
      </c>
      <c r="P73" s="117">
        <v>38</v>
      </c>
      <c r="Q73" s="117">
        <v>13.000030000000001</v>
      </c>
      <c r="R73" s="117"/>
      <c r="S73" s="117"/>
      <c r="T73" s="117">
        <v>0</v>
      </c>
      <c r="U73" s="117">
        <v>6.9230609467824306E-4</v>
      </c>
    </row>
    <row r="74" spans="2:21" x14ac:dyDescent="0.25">
      <c r="B74" s="125" t="s">
        <v>143</v>
      </c>
      <c r="C74" s="125"/>
      <c r="D74" s="117"/>
      <c r="E74" s="117"/>
      <c r="F74" s="117"/>
      <c r="G74" s="117"/>
      <c r="H74" s="117"/>
      <c r="I74" s="117"/>
      <c r="J74" s="117"/>
      <c r="K74" s="117"/>
      <c r="L74" s="117"/>
      <c r="M74" s="117"/>
      <c r="N74" s="117">
        <v>0</v>
      </c>
      <c r="O74" s="117">
        <v>0</v>
      </c>
      <c r="P74" s="117">
        <v>0</v>
      </c>
      <c r="Q74" s="117">
        <v>0</v>
      </c>
      <c r="R74" s="117"/>
      <c r="S74" s="117"/>
      <c r="T74" s="117" t="e">
        <v>#DIV/0!</v>
      </c>
      <c r="U74" s="117" t="e">
        <v>#DIV/0!</v>
      </c>
    </row>
    <row r="75" spans="2:21" x14ac:dyDescent="0.25">
      <c r="B75" s="125" t="s">
        <v>145</v>
      </c>
      <c r="C75" s="125"/>
      <c r="D75" s="117"/>
      <c r="E75" s="117"/>
      <c r="F75" s="117"/>
      <c r="G75" s="117"/>
      <c r="H75" s="117"/>
      <c r="I75" s="117"/>
      <c r="J75" s="117"/>
      <c r="K75" s="117"/>
      <c r="L75" s="117"/>
      <c r="M75" s="117"/>
      <c r="N75" s="117">
        <v>0</v>
      </c>
      <c r="O75" s="117">
        <v>0</v>
      </c>
      <c r="P75" s="117">
        <v>67</v>
      </c>
      <c r="Q75" s="117">
        <v>112</v>
      </c>
      <c r="R75" s="117"/>
      <c r="S75" s="117"/>
      <c r="T75" s="117">
        <v>0</v>
      </c>
      <c r="U75" s="117">
        <v>0</v>
      </c>
    </row>
    <row r="76" spans="2:21" x14ac:dyDescent="0.25">
      <c r="B76" s="125" t="s">
        <v>146</v>
      </c>
      <c r="C76" s="125"/>
      <c r="D76" s="117"/>
      <c r="E76" s="117"/>
      <c r="F76" s="117"/>
      <c r="G76" s="117"/>
      <c r="H76" s="117"/>
      <c r="I76" s="117"/>
      <c r="J76" s="117"/>
      <c r="K76" s="117"/>
      <c r="L76" s="117"/>
      <c r="M76" s="117"/>
      <c r="N76" s="117">
        <v>0</v>
      </c>
      <c r="O76" s="117">
        <v>9.0000000000000006E-5</v>
      </c>
      <c r="P76" s="117">
        <v>13</v>
      </c>
      <c r="Q76" s="117">
        <v>1.0000599999999999</v>
      </c>
      <c r="R76" s="117"/>
      <c r="S76" s="117"/>
      <c r="T76" s="117">
        <v>0</v>
      </c>
      <c r="U76" s="117">
        <v>8.9994600323980573E-3</v>
      </c>
    </row>
    <row r="77" spans="2:21" x14ac:dyDescent="0.25">
      <c r="B77" s="125" t="s">
        <v>147</v>
      </c>
      <c r="C77" s="125"/>
      <c r="D77" s="117"/>
      <c r="E77" s="117"/>
      <c r="F77" s="117"/>
      <c r="G77" s="117"/>
      <c r="H77" s="117"/>
      <c r="I77" s="117"/>
      <c r="J77" s="117"/>
      <c r="K77" s="117"/>
      <c r="L77" s="117"/>
      <c r="M77" s="117"/>
      <c r="N77" s="117">
        <v>10</v>
      </c>
      <c r="O77" s="117">
        <v>0</v>
      </c>
      <c r="P77" s="117">
        <v>44</v>
      </c>
      <c r="Q77" s="117">
        <v>97</v>
      </c>
      <c r="R77" s="117"/>
      <c r="S77" s="117"/>
      <c r="T77" s="117">
        <v>22.727272727272727</v>
      </c>
      <c r="U77" s="117">
        <v>0</v>
      </c>
    </row>
    <row r="78" spans="2:21" x14ac:dyDescent="0.25">
      <c r="B78" s="125" t="s">
        <v>148</v>
      </c>
      <c r="C78" s="125"/>
      <c r="D78" s="117"/>
      <c r="E78" s="117"/>
      <c r="F78" s="117"/>
      <c r="G78" s="117"/>
      <c r="H78" s="117"/>
      <c r="I78" s="117"/>
      <c r="J78" s="117"/>
      <c r="K78" s="117"/>
      <c r="L78" s="117"/>
      <c r="M78" s="117"/>
      <c r="N78" s="117">
        <v>3.0000000000000004E-5</v>
      </c>
      <c r="O78" s="117">
        <v>9.0000000000000006E-5</v>
      </c>
      <c r="P78" s="117">
        <v>3.0000000000000004E-5</v>
      </c>
      <c r="Q78" s="117">
        <v>9.0000000000000006E-5</v>
      </c>
      <c r="R78" s="117"/>
      <c r="S78" s="117"/>
      <c r="T78" s="117">
        <v>100</v>
      </c>
      <c r="U78" s="117">
        <v>100</v>
      </c>
    </row>
    <row r="79" spans="2:21" x14ac:dyDescent="0.25">
      <c r="B79" s="125" t="s">
        <v>149</v>
      </c>
      <c r="C79" s="125"/>
      <c r="D79" s="117"/>
      <c r="E79" s="117"/>
      <c r="F79" s="117"/>
      <c r="G79" s="117"/>
      <c r="H79" s="117"/>
      <c r="I79" s="117"/>
      <c r="J79" s="117"/>
      <c r="K79" s="117"/>
      <c r="L79" s="117"/>
      <c r="M79" s="117"/>
      <c r="N79" s="117">
        <v>0</v>
      </c>
      <c r="O79" s="117">
        <v>0</v>
      </c>
      <c r="P79" s="117">
        <v>6</v>
      </c>
      <c r="Q79" s="117">
        <v>0</v>
      </c>
      <c r="R79" s="117"/>
      <c r="S79" s="117"/>
      <c r="T79" s="117">
        <v>0</v>
      </c>
      <c r="U79" s="117" t="e">
        <v>#DIV/0!</v>
      </c>
    </row>
    <row r="80" spans="2:21" x14ac:dyDescent="0.25">
      <c r="B80" s="125" t="s">
        <v>150</v>
      </c>
      <c r="C80" s="125"/>
      <c r="D80" s="117"/>
      <c r="E80" s="117"/>
      <c r="F80" s="117"/>
      <c r="G80" s="117"/>
      <c r="H80" s="117"/>
      <c r="I80" s="117"/>
      <c r="J80" s="117"/>
      <c r="K80" s="117"/>
      <c r="L80" s="117"/>
      <c r="M80" s="117"/>
      <c r="N80" s="117">
        <v>0</v>
      </c>
      <c r="O80" s="117">
        <v>0</v>
      </c>
      <c r="P80" s="117">
        <v>0</v>
      </c>
      <c r="Q80" s="117">
        <v>0</v>
      </c>
      <c r="R80" s="117"/>
      <c r="S80" s="117"/>
      <c r="T80" s="117" t="e">
        <v>#DIV/0!</v>
      </c>
      <c r="U80" s="117" t="e">
        <v>#DIV/0!</v>
      </c>
    </row>
    <row r="81" spans="2:21" x14ac:dyDescent="0.25">
      <c r="B81" s="125" t="s">
        <v>151</v>
      </c>
      <c r="C81" s="125"/>
      <c r="D81" s="117"/>
      <c r="E81" s="117"/>
      <c r="F81" s="117"/>
      <c r="G81" s="117"/>
      <c r="H81" s="117"/>
      <c r="I81" s="117"/>
      <c r="J81" s="117"/>
      <c r="K81" s="117"/>
      <c r="L81" s="117"/>
      <c r="M81" s="117"/>
      <c r="N81" s="117">
        <v>0</v>
      </c>
      <c r="O81" s="117">
        <v>6.0000000000000008E-5</v>
      </c>
      <c r="P81" s="117">
        <v>0</v>
      </c>
      <c r="Q81" s="117">
        <v>6.0000000000000008E-5</v>
      </c>
      <c r="R81" s="117"/>
      <c r="S81" s="117"/>
      <c r="T81" s="117" t="e">
        <v>#DIV/0!</v>
      </c>
      <c r="U81" s="117">
        <v>100</v>
      </c>
    </row>
    <row r="82" spans="2:21" x14ac:dyDescent="0.25">
      <c r="B82" s="125" t="s">
        <v>152</v>
      </c>
      <c r="C82" s="125"/>
      <c r="D82" s="117"/>
      <c r="E82" s="117"/>
      <c r="F82" s="117"/>
      <c r="G82" s="117"/>
      <c r="H82" s="117"/>
      <c r="I82" s="117"/>
      <c r="J82" s="117"/>
      <c r="K82" s="117"/>
      <c r="L82" s="117"/>
      <c r="M82" s="117"/>
      <c r="N82" s="117">
        <v>0</v>
      </c>
      <c r="O82" s="117">
        <v>9.0000000000000006E-5</v>
      </c>
      <c r="P82" s="117">
        <v>0</v>
      </c>
      <c r="Q82" s="117">
        <v>3.0000599999999999</v>
      </c>
      <c r="R82" s="117"/>
      <c r="S82" s="117"/>
      <c r="T82" s="117" t="e">
        <v>#DIV/0!</v>
      </c>
      <c r="U82" s="117">
        <v>2.9999400011999763E-3</v>
      </c>
    </row>
    <row r="83" spans="2:21" x14ac:dyDescent="0.25">
      <c r="B83" s="125" t="s">
        <v>153</v>
      </c>
      <c r="C83" s="125"/>
      <c r="D83" s="117"/>
      <c r="E83" s="117"/>
      <c r="F83" s="117"/>
      <c r="G83" s="117"/>
      <c r="H83" s="117"/>
      <c r="I83" s="117"/>
      <c r="J83" s="117"/>
      <c r="K83" s="117"/>
      <c r="L83" s="117"/>
      <c r="M83" s="117"/>
      <c r="N83" s="117">
        <v>0</v>
      </c>
      <c r="O83" s="117">
        <v>9.0000000000000006E-5</v>
      </c>
      <c r="P83" s="117">
        <v>1</v>
      </c>
      <c r="Q83" s="117">
        <v>2.0000600000000004</v>
      </c>
      <c r="R83" s="117"/>
      <c r="S83" s="117"/>
      <c r="T83" s="117">
        <v>0</v>
      </c>
      <c r="U83" s="117">
        <v>4.4998650040498772E-3</v>
      </c>
    </row>
    <row r="84" spans="2:21" x14ac:dyDescent="0.25">
      <c r="B84" s="125" t="s">
        <v>154</v>
      </c>
      <c r="C84" s="125"/>
      <c r="D84" s="117"/>
      <c r="E84" s="117"/>
      <c r="F84" s="117"/>
      <c r="G84" s="117"/>
      <c r="H84" s="117"/>
      <c r="I84" s="117"/>
      <c r="J84" s="117"/>
      <c r="K84" s="117"/>
      <c r="L84" s="117"/>
      <c r="M84" s="117"/>
      <c r="N84" s="117">
        <v>0</v>
      </c>
      <c r="O84" s="117">
        <v>6.0000000000000008E-5</v>
      </c>
      <c r="P84" s="117">
        <v>0</v>
      </c>
      <c r="Q84" s="117">
        <v>2.0000200000000001</v>
      </c>
      <c r="R84" s="117"/>
      <c r="S84" s="117"/>
      <c r="T84" s="117" t="e">
        <v>#DIV/0!</v>
      </c>
      <c r="U84" s="117">
        <v>2.9999700002999972E-3</v>
      </c>
    </row>
    <row r="85" spans="2:21" x14ac:dyDescent="0.25">
      <c r="B85" s="125" t="s">
        <v>155</v>
      </c>
      <c r="C85" s="125"/>
      <c r="D85" s="117"/>
      <c r="E85" s="117"/>
      <c r="F85" s="117"/>
      <c r="G85" s="117"/>
      <c r="H85" s="117"/>
      <c r="I85" s="117"/>
      <c r="J85" s="117"/>
      <c r="K85" s="117"/>
      <c r="L85" s="117"/>
      <c r="M85" s="117"/>
      <c r="N85" s="117">
        <v>2.0000000000000002E-5</v>
      </c>
      <c r="O85" s="117">
        <v>6.0000000000000008E-5</v>
      </c>
      <c r="P85" s="117">
        <v>1</v>
      </c>
      <c r="Q85" s="117">
        <v>1.00004</v>
      </c>
      <c r="R85" s="117"/>
      <c r="S85" s="117"/>
      <c r="T85" s="117">
        <v>2E-3</v>
      </c>
      <c r="U85" s="117">
        <v>5.9997600095996161E-3</v>
      </c>
    </row>
    <row r="86" spans="2:21" x14ac:dyDescent="0.25">
      <c r="B86" s="125" t="s">
        <v>156</v>
      </c>
      <c r="C86" s="125"/>
      <c r="D86" s="117"/>
      <c r="E86" s="117"/>
      <c r="F86" s="117"/>
      <c r="G86" s="117"/>
      <c r="H86" s="117"/>
      <c r="I86" s="117"/>
      <c r="J86" s="117"/>
      <c r="K86" s="117"/>
      <c r="L86" s="117"/>
      <c r="M86" s="117"/>
      <c r="N86" s="117">
        <v>3.0000000000000004E-5</v>
      </c>
      <c r="O86" s="117">
        <v>6.0000000000000008E-5</v>
      </c>
      <c r="P86" s="117">
        <v>3.0000000000000004E-5</v>
      </c>
      <c r="Q86" s="117">
        <v>3.0000400000000003</v>
      </c>
      <c r="R86" s="117"/>
      <c r="S86" s="117"/>
      <c r="T86" s="117">
        <v>100</v>
      </c>
      <c r="U86" s="117">
        <v>1.9999733336888842E-3</v>
      </c>
    </row>
    <row r="87" spans="2:21" x14ac:dyDescent="0.25">
      <c r="B87" s="125" t="s">
        <v>157</v>
      </c>
      <c r="C87" s="125"/>
      <c r="D87" s="117"/>
      <c r="E87" s="117"/>
      <c r="F87" s="117"/>
      <c r="G87" s="117"/>
      <c r="H87" s="117"/>
      <c r="I87" s="117"/>
      <c r="J87" s="117"/>
      <c r="K87" s="117"/>
      <c r="L87" s="117"/>
      <c r="M87" s="117"/>
      <c r="N87" s="117">
        <v>0</v>
      </c>
      <c r="O87" s="117">
        <v>6.0000000000000008E-5</v>
      </c>
      <c r="P87" s="117">
        <v>2</v>
      </c>
      <c r="Q87" s="117">
        <v>10</v>
      </c>
      <c r="R87" s="117"/>
      <c r="S87" s="117"/>
      <c r="T87" s="117">
        <v>0</v>
      </c>
      <c r="U87" s="117">
        <v>6.0000000000000006E-4</v>
      </c>
    </row>
    <row r="88" spans="2:21" x14ac:dyDescent="0.25">
      <c r="B88" s="125" t="s">
        <v>158</v>
      </c>
      <c r="C88" s="125"/>
      <c r="D88" s="117"/>
      <c r="E88" s="117"/>
      <c r="F88" s="117"/>
      <c r="G88" s="117"/>
      <c r="H88" s="117"/>
      <c r="I88" s="117"/>
      <c r="J88" s="117"/>
      <c r="K88" s="117"/>
      <c r="L88" s="117"/>
      <c r="M88" s="117"/>
      <c r="N88" s="117">
        <v>0</v>
      </c>
      <c r="O88" s="117">
        <v>9.0000000000000006E-5</v>
      </c>
      <c r="P88" s="117">
        <v>5</v>
      </c>
      <c r="Q88" s="117">
        <v>1.0000599999999999</v>
      </c>
      <c r="R88" s="117"/>
      <c r="S88" s="117"/>
      <c r="T88" s="117">
        <v>0</v>
      </c>
      <c r="U88" s="117">
        <v>8.9994600323980573E-3</v>
      </c>
    </row>
    <row r="89" spans="2:21" x14ac:dyDescent="0.25">
      <c r="B89" s="125" t="s">
        <v>159</v>
      </c>
      <c r="C89" s="125"/>
      <c r="D89" s="117"/>
      <c r="E89" s="117"/>
      <c r="F89" s="117"/>
      <c r="G89" s="117"/>
      <c r="H89" s="117"/>
      <c r="I89" s="117"/>
      <c r="J89" s="117"/>
      <c r="K89" s="117"/>
      <c r="L89" s="117"/>
      <c r="M89" s="117"/>
      <c r="N89" s="117"/>
      <c r="O89" s="117">
        <v>6.0000000000000008E-5</v>
      </c>
      <c r="P89" s="117"/>
      <c r="Q89" s="117">
        <v>4.0000200000000001</v>
      </c>
      <c r="R89" s="117"/>
      <c r="S89" s="117"/>
      <c r="T89" s="117" t="e">
        <v>#DIV/0!</v>
      </c>
      <c r="U89" s="117">
        <v>1.4999925000375E-3</v>
      </c>
    </row>
    <row r="90" spans="2:21" x14ac:dyDescent="0.25">
      <c r="B90" s="124" t="s">
        <v>160</v>
      </c>
      <c r="C90" s="124"/>
      <c r="D90" s="116"/>
      <c r="E90" s="116"/>
      <c r="F90" s="116"/>
      <c r="G90" s="116"/>
      <c r="H90" s="116"/>
      <c r="I90" s="116"/>
      <c r="J90" s="116"/>
      <c r="K90" s="116"/>
      <c r="L90" s="116"/>
      <c r="M90" s="116"/>
      <c r="N90" s="116">
        <v>69</v>
      </c>
      <c r="O90" s="116">
        <v>162</v>
      </c>
      <c r="P90" s="116">
        <v>197</v>
      </c>
      <c r="Q90" s="116">
        <v>56</v>
      </c>
      <c r="R90" s="116"/>
      <c r="S90" s="116"/>
      <c r="T90" s="116">
        <v>35.025380710659896</v>
      </c>
      <c r="U90" s="116">
        <v>289.28571428571428</v>
      </c>
    </row>
    <row r="91" spans="2:21" x14ac:dyDescent="0.25">
      <c r="B91" s="125" t="s">
        <v>161</v>
      </c>
      <c r="C91" s="125"/>
      <c r="D91" s="117"/>
      <c r="E91" s="117"/>
      <c r="F91" s="117"/>
      <c r="G91" s="117"/>
      <c r="H91" s="117"/>
      <c r="I91" s="117"/>
      <c r="J91" s="117"/>
      <c r="K91" s="117"/>
      <c r="L91" s="117"/>
      <c r="M91" s="117"/>
      <c r="N91" s="117">
        <v>69</v>
      </c>
      <c r="O91" s="117">
        <v>162</v>
      </c>
      <c r="P91" s="117">
        <v>197</v>
      </c>
      <c r="Q91" s="117">
        <v>56</v>
      </c>
      <c r="R91" s="117"/>
      <c r="S91" s="117"/>
      <c r="T91" s="117">
        <v>35.025380710659896</v>
      </c>
      <c r="U91" s="117">
        <v>289.28571428571428</v>
      </c>
    </row>
    <row r="92" spans="2:21" x14ac:dyDescent="0.25">
      <c r="B92" s="124" t="s">
        <v>172</v>
      </c>
      <c r="C92" s="124"/>
      <c r="D92" s="116"/>
      <c r="E92" s="116"/>
      <c r="F92" s="116"/>
      <c r="G92" s="116"/>
      <c r="H92" s="116"/>
      <c r="I92" s="116"/>
      <c r="J92" s="116"/>
      <c r="K92" s="116"/>
      <c r="L92" s="116"/>
      <c r="M92" s="116"/>
      <c r="N92" s="116">
        <v>0</v>
      </c>
      <c r="O92" s="116">
        <v>4.0001500000000005</v>
      </c>
      <c r="P92" s="116">
        <v>137</v>
      </c>
      <c r="Q92" s="116">
        <v>1.8000000000000001E-4</v>
      </c>
      <c r="R92" s="116"/>
      <c r="S92" s="116"/>
      <c r="T92" s="116">
        <v>0</v>
      </c>
      <c r="U92" s="116">
        <v>2222305.555555556</v>
      </c>
    </row>
    <row r="93" spans="2:21" x14ac:dyDescent="0.25">
      <c r="B93" s="125" t="s">
        <v>173</v>
      </c>
      <c r="C93" s="125"/>
      <c r="D93" s="117"/>
      <c r="E93" s="117"/>
      <c r="F93" s="117"/>
      <c r="G93" s="117"/>
      <c r="H93" s="117"/>
      <c r="I93" s="117"/>
      <c r="J93" s="117"/>
      <c r="K93" s="117"/>
      <c r="L93" s="117"/>
      <c r="M93" s="117"/>
      <c r="N93" s="117">
        <v>0</v>
      </c>
      <c r="O93" s="117">
        <v>4.0001500000000005</v>
      </c>
      <c r="P93" s="117">
        <v>137</v>
      </c>
      <c r="Q93" s="117">
        <v>1.8000000000000001E-4</v>
      </c>
      <c r="R93" s="117"/>
      <c r="S93" s="117"/>
      <c r="T93" s="117">
        <v>0</v>
      </c>
      <c r="U93" s="117">
        <v>2222305.555555556</v>
      </c>
    </row>
    <row r="94" spans="2:21" x14ac:dyDescent="0.25">
      <c r="B94" s="124" t="s">
        <v>176</v>
      </c>
      <c r="C94" s="124"/>
      <c r="D94" s="116"/>
      <c r="E94" s="116"/>
      <c r="F94" s="116"/>
      <c r="G94" s="116"/>
      <c r="H94" s="116"/>
      <c r="I94" s="116"/>
      <c r="J94" s="116"/>
      <c r="K94" s="116"/>
      <c r="L94" s="116"/>
      <c r="M94" s="116"/>
      <c r="N94" s="116">
        <v>6.0000000000000008E-5</v>
      </c>
      <c r="O94" s="116">
        <v>9.0000000000000006E-5</v>
      </c>
      <c r="P94" s="116">
        <v>193.00006000000002</v>
      </c>
      <c r="Q94" s="116">
        <v>193.00009</v>
      </c>
      <c r="R94" s="116"/>
      <c r="S94" s="116"/>
      <c r="T94" s="116">
        <v>3.1088073236868424E-5</v>
      </c>
      <c r="U94" s="116">
        <v>4.6632102606791536E-5</v>
      </c>
    </row>
    <row r="95" spans="2:21" x14ac:dyDescent="0.25">
      <c r="B95" s="125" t="s">
        <v>177</v>
      </c>
      <c r="C95" s="125"/>
      <c r="D95" s="117"/>
      <c r="E95" s="117"/>
      <c r="F95" s="117"/>
      <c r="G95" s="117"/>
      <c r="H95" s="117"/>
      <c r="I95" s="117"/>
      <c r="J95" s="117"/>
      <c r="K95" s="117"/>
      <c r="L95" s="117"/>
      <c r="M95" s="117"/>
      <c r="N95" s="117">
        <v>6.0000000000000008E-5</v>
      </c>
      <c r="O95" s="117">
        <v>9.0000000000000006E-5</v>
      </c>
      <c r="P95" s="117">
        <v>193.00006000000002</v>
      </c>
      <c r="Q95" s="117">
        <v>193.00009</v>
      </c>
      <c r="R95" s="117"/>
      <c r="S95" s="117"/>
      <c r="T95" s="117">
        <v>3.1088073236868424E-5</v>
      </c>
      <c r="U95" s="117">
        <v>4.6632102606791536E-5</v>
      </c>
    </row>
    <row r="96" spans="2:21" x14ac:dyDescent="0.25">
      <c r="B96" s="124" t="s">
        <v>180</v>
      </c>
      <c r="C96" s="124"/>
      <c r="D96" s="116"/>
      <c r="E96" s="116"/>
      <c r="F96" s="116"/>
      <c r="G96" s="116"/>
      <c r="H96" s="116"/>
      <c r="I96" s="116"/>
      <c r="J96" s="116"/>
      <c r="K96" s="116"/>
      <c r="L96" s="116"/>
      <c r="M96" s="116"/>
      <c r="N96" s="116">
        <v>1.8000000000000004E-4</v>
      </c>
      <c r="O96" s="116">
        <v>6.3000000000000003E-4</v>
      </c>
      <c r="P96" s="116">
        <v>35.000139999999995</v>
      </c>
      <c r="Q96" s="116">
        <v>5.0005800000000002</v>
      </c>
      <c r="R96" s="116"/>
      <c r="S96" s="116"/>
      <c r="T96" s="116">
        <v>5.1428365715108586E-4</v>
      </c>
      <c r="U96" s="116">
        <v>1.2598538569525934E-2</v>
      </c>
    </row>
    <row r="97" spans="2:21" x14ac:dyDescent="0.25">
      <c r="B97" s="125" t="s">
        <v>181</v>
      </c>
      <c r="C97" s="125"/>
      <c r="D97" s="117"/>
      <c r="E97" s="117"/>
      <c r="F97" s="117"/>
      <c r="G97" s="117"/>
      <c r="H97" s="117"/>
      <c r="I97" s="117"/>
      <c r="J97" s="117"/>
      <c r="K97" s="117"/>
      <c r="L97" s="117"/>
      <c r="M97" s="117"/>
      <c r="N97" s="117">
        <v>6.0000000000000008E-5</v>
      </c>
      <c r="O97" s="117">
        <v>9.0000000000000006E-5</v>
      </c>
      <c r="P97" s="117">
        <v>6.0000000000000008E-5</v>
      </c>
      <c r="Q97" s="117">
        <v>9.0000000000000006E-5</v>
      </c>
      <c r="R97" s="117"/>
      <c r="S97" s="117"/>
      <c r="T97" s="117">
        <v>100</v>
      </c>
      <c r="U97" s="117">
        <v>100</v>
      </c>
    </row>
    <row r="98" spans="2:21" x14ac:dyDescent="0.25">
      <c r="B98" s="125" t="s">
        <v>183</v>
      </c>
      <c r="C98" s="125"/>
      <c r="D98" s="117"/>
      <c r="E98" s="117"/>
      <c r="F98" s="117"/>
      <c r="G98" s="117"/>
      <c r="H98" s="117"/>
      <c r="I98" s="117"/>
      <c r="J98" s="117"/>
      <c r="K98" s="117"/>
      <c r="L98" s="117"/>
      <c r="M98" s="117"/>
      <c r="N98" s="117">
        <v>6.0000000000000008E-5</v>
      </c>
      <c r="O98" s="117">
        <v>9.0000000000000006E-5</v>
      </c>
      <c r="P98" s="117">
        <v>4.0000200000000001</v>
      </c>
      <c r="Q98" s="117">
        <v>9.0000000000000006E-5</v>
      </c>
      <c r="R98" s="117"/>
      <c r="S98" s="117"/>
      <c r="T98" s="117">
        <v>1.4999925000375E-3</v>
      </c>
      <c r="U98" s="117">
        <v>100</v>
      </c>
    </row>
    <row r="99" spans="2:21" x14ac:dyDescent="0.25">
      <c r="B99" s="125" t="s">
        <v>184</v>
      </c>
      <c r="C99" s="125"/>
      <c r="D99" s="117"/>
      <c r="E99" s="117"/>
      <c r="F99" s="117"/>
      <c r="G99" s="117"/>
      <c r="H99" s="117"/>
      <c r="I99" s="117"/>
      <c r="J99" s="117"/>
      <c r="K99" s="117"/>
      <c r="L99" s="117"/>
      <c r="M99" s="117"/>
      <c r="N99" s="117">
        <v>0</v>
      </c>
      <c r="O99" s="117">
        <v>6.0000000000000008E-5</v>
      </c>
      <c r="P99" s="117">
        <v>0</v>
      </c>
      <c r="Q99" s="117">
        <v>6.0000000000000008E-5</v>
      </c>
      <c r="R99" s="117"/>
      <c r="S99" s="117"/>
      <c r="T99" s="117" t="e">
        <v>#DIV/0!</v>
      </c>
      <c r="U99" s="117">
        <v>100</v>
      </c>
    </row>
    <row r="100" spans="2:21" x14ac:dyDescent="0.25">
      <c r="B100" s="125" t="s">
        <v>185</v>
      </c>
      <c r="C100" s="125"/>
      <c r="D100" s="117"/>
      <c r="E100" s="117"/>
      <c r="F100" s="117"/>
      <c r="G100" s="117"/>
      <c r="H100" s="117"/>
      <c r="I100" s="117"/>
      <c r="J100" s="117"/>
      <c r="K100" s="117"/>
      <c r="L100" s="117"/>
      <c r="M100" s="117"/>
      <c r="N100" s="117">
        <v>0</v>
      </c>
      <c r="O100" s="117">
        <v>6.0000000000000008E-5</v>
      </c>
      <c r="P100" s="117">
        <v>0</v>
      </c>
      <c r="Q100" s="117">
        <v>4.0000000000000003E-5</v>
      </c>
      <c r="R100" s="117"/>
      <c r="S100" s="117"/>
      <c r="T100" s="117" t="e">
        <v>#DIV/0!</v>
      </c>
      <c r="U100" s="117">
        <v>150</v>
      </c>
    </row>
    <row r="101" spans="2:21" x14ac:dyDescent="0.25">
      <c r="B101" s="125" t="s">
        <v>186</v>
      </c>
      <c r="C101" s="125"/>
      <c r="D101" s="117"/>
      <c r="E101" s="117"/>
      <c r="F101" s="117"/>
      <c r="G101" s="117"/>
      <c r="H101" s="117"/>
      <c r="I101" s="117"/>
      <c r="J101" s="117"/>
      <c r="K101" s="117"/>
      <c r="L101" s="117"/>
      <c r="M101" s="117"/>
      <c r="N101" s="117">
        <v>0</v>
      </c>
      <c r="O101" s="117">
        <v>9.0000000000000006E-5</v>
      </c>
      <c r="P101" s="117">
        <v>0</v>
      </c>
      <c r="Q101" s="117">
        <v>9.0000000000000006E-5</v>
      </c>
      <c r="R101" s="117"/>
      <c r="S101" s="117"/>
      <c r="T101" s="117" t="e">
        <v>#DIV/0!</v>
      </c>
      <c r="U101" s="117">
        <v>100</v>
      </c>
    </row>
    <row r="102" spans="2:21" x14ac:dyDescent="0.25">
      <c r="B102" s="125" t="s">
        <v>187</v>
      </c>
      <c r="C102" s="125"/>
      <c r="D102" s="117"/>
      <c r="E102" s="117"/>
      <c r="F102" s="117"/>
      <c r="G102" s="117"/>
      <c r="H102" s="117"/>
      <c r="I102" s="117"/>
      <c r="J102" s="117"/>
      <c r="K102" s="117"/>
      <c r="L102" s="117"/>
      <c r="M102" s="117"/>
      <c r="N102" s="117">
        <v>0</v>
      </c>
      <c r="O102" s="117">
        <v>9.0000000000000006E-5</v>
      </c>
      <c r="P102" s="117">
        <v>0</v>
      </c>
      <c r="Q102" s="117">
        <v>9.0000000000000006E-5</v>
      </c>
      <c r="R102" s="117"/>
      <c r="S102" s="117"/>
      <c r="T102" s="117" t="e">
        <v>#DIV/0!</v>
      </c>
      <c r="U102" s="117">
        <v>100</v>
      </c>
    </row>
    <row r="103" spans="2:21" x14ac:dyDescent="0.25">
      <c r="B103" s="125" t="s">
        <v>188</v>
      </c>
      <c r="C103" s="125"/>
      <c r="D103" s="117"/>
      <c r="E103" s="117"/>
      <c r="F103" s="117"/>
      <c r="G103" s="117"/>
      <c r="H103" s="117"/>
      <c r="I103" s="117"/>
      <c r="J103" s="117"/>
      <c r="K103" s="117"/>
      <c r="L103" s="117"/>
      <c r="M103" s="117"/>
      <c r="N103" s="117">
        <v>0</v>
      </c>
      <c r="O103" s="117">
        <v>9.0000000000000006E-5</v>
      </c>
      <c r="P103" s="117">
        <v>6</v>
      </c>
      <c r="Q103" s="117">
        <v>3.0000600000000004</v>
      </c>
      <c r="R103" s="117"/>
      <c r="S103" s="117"/>
      <c r="T103" s="117">
        <v>0</v>
      </c>
      <c r="U103" s="117">
        <v>2.9999400011999759E-3</v>
      </c>
    </row>
    <row r="104" spans="2:21" x14ac:dyDescent="0.25">
      <c r="B104" s="125" t="s">
        <v>189</v>
      </c>
      <c r="C104" s="125"/>
      <c r="D104" s="117"/>
      <c r="E104" s="117"/>
      <c r="F104" s="117"/>
      <c r="G104" s="117"/>
      <c r="H104" s="117"/>
      <c r="I104" s="117"/>
      <c r="J104" s="117"/>
      <c r="K104" s="117"/>
      <c r="L104" s="117"/>
      <c r="M104" s="117"/>
      <c r="N104" s="117">
        <v>0</v>
      </c>
      <c r="O104" s="117">
        <v>0</v>
      </c>
      <c r="P104" s="117">
        <v>25</v>
      </c>
      <c r="Q104" s="117">
        <v>0</v>
      </c>
      <c r="R104" s="117"/>
      <c r="S104" s="117"/>
      <c r="T104" s="117">
        <v>0</v>
      </c>
      <c r="U104" s="117" t="e">
        <v>#DIV/0!</v>
      </c>
    </row>
    <row r="105" spans="2:21" x14ac:dyDescent="0.25">
      <c r="B105" s="125" t="s">
        <v>190</v>
      </c>
      <c r="C105" s="125"/>
      <c r="D105" s="117"/>
      <c r="E105" s="117"/>
      <c r="F105" s="117"/>
      <c r="G105" s="117"/>
      <c r="H105" s="117"/>
      <c r="I105" s="117"/>
      <c r="J105" s="117"/>
      <c r="K105" s="117"/>
      <c r="L105" s="117"/>
      <c r="M105" s="117"/>
      <c r="N105" s="117">
        <v>6.0000000000000008E-5</v>
      </c>
      <c r="O105" s="117">
        <v>6.0000000000000008E-5</v>
      </c>
      <c r="P105" s="117">
        <v>6.0000000000000008E-5</v>
      </c>
      <c r="Q105" s="117">
        <v>6.0000000000000008E-5</v>
      </c>
      <c r="R105" s="117"/>
      <c r="S105" s="117"/>
      <c r="T105" s="117">
        <v>100</v>
      </c>
      <c r="U105" s="117">
        <v>100</v>
      </c>
    </row>
    <row r="106" spans="2:21" ht="15.75" thickBot="1" x14ac:dyDescent="0.3">
      <c r="B106" s="125" t="s">
        <v>191</v>
      </c>
      <c r="C106" s="125"/>
      <c r="D106" s="117"/>
      <c r="E106" s="117"/>
      <c r="F106" s="117"/>
      <c r="G106" s="117"/>
      <c r="H106" s="117"/>
      <c r="I106" s="117"/>
      <c r="J106" s="117"/>
      <c r="K106" s="117"/>
      <c r="L106" s="117"/>
      <c r="M106" s="117"/>
      <c r="N106" s="117"/>
      <c r="O106" s="117">
        <v>0</v>
      </c>
      <c r="P106" s="117"/>
      <c r="Q106" s="117">
        <v>2</v>
      </c>
      <c r="R106" s="117"/>
      <c r="S106" s="117"/>
      <c r="T106" s="117" t="e">
        <v>#DIV/0!</v>
      </c>
      <c r="U106" s="117">
        <v>0</v>
      </c>
    </row>
    <row r="107" spans="2:21" ht="15.75" thickTop="1" x14ac:dyDescent="0.25">
      <c r="B107" s="127" t="s">
        <v>192</v>
      </c>
      <c r="C107" s="127"/>
      <c r="D107" s="121"/>
      <c r="E107" s="121"/>
      <c r="F107" s="121"/>
      <c r="G107" s="121"/>
      <c r="H107" s="121"/>
      <c r="I107" s="121"/>
      <c r="J107" s="121"/>
      <c r="K107" s="121"/>
      <c r="L107" s="121"/>
      <c r="M107" s="121"/>
      <c r="N107" s="121">
        <v>250.00059000000005</v>
      </c>
      <c r="O107" s="121">
        <v>235</v>
      </c>
      <c r="P107" s="121">
        <v>2742.0004099999996</v>
      </c>
      <c r="Q107" s="121">
        <v>2635</v>
      </c>
      <c r="R107" s="121">
        <v>8.695652173913043</v>
      </c>
      <c r="S107" s="121">
        <v>8.9285714285714288</v>
      </c>
      <c r="T107" s="128">
        <v>9.1174526848447908</v>
      </c>
      <c r="U107" s="128">
        <v>8.9185291761805754</v>
      </c>
    </row>
    <row r="108" spans="2:21" x14ac:dyDescent="0.25"/>
    <row r="109" spans="2:21" ht="15.75" x14ac:dyDescent="0.3">
      <c r="B109" s="162" t="s">
        <v>418</v>
      </c>
      <c r="Q109" s="96"/>
    </row>
    <row r="110" spans="2:21" x14ac:dyDescent="0.25"/>
    <row r="111" spans="2:21" hidden="1" x14ac:dyDescent="0.25"/>
    <row r="112" spans="2:2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39">
    <mergeCell ref="N27:O27"/>
    <mergeCell ref="P27:Q27"/>
    <mergeCell ref="R27:S27"/>
    <mergeCell ref="T27:U27"/>
    <mergeCell ref="B28:C28"/>
    <mergeCell ref="J27:K27"/>
    <mergeCell ref="L27:M27"/>
    <mergeCell ref="B2:G4"/>
    <mergeCell ref="B27:C27"/>
    <mergeCell ref="D27:E27"/>
    <mergeCell ref="F27:G27"/>
    <mergeCell ref="H27:I27"/>
    <mergeCell ref="B18:B19"/>
    <mergeCell ref="C18:C19"/>
    <mergeCell ref="D18:E20"/>
    <mergeCell ref="F18:G20"/>
    <mergeCell ref="B21:B24"/>
    <mergeCell ref="C21:C24"/>
    <mergeCell ref="D21:E22"/>
    <mergeCell ref="F21:G22"/>
    <mergeCell ref="D23:E24"/>
    <mergeCell ref="F23:G24"/>
    <mergeCell ref="C13:G13"/>
    <mergeCell ref="C14:D14"/>
    <mergeCell ref="F14:G14"/>
    <mergeCell ref="C15:G15"/>
    <mergeCell ref="C16:G16"/>
    <mergeCell ref="B17:G17"/>
    <mergeCell ref="C12:G12"/>
    <mergeCell ref="C5:C6"/>
    <mergeCell ref="D5:E5"/>
    <mergeCell ref="F5:G5"/>
    <mergeCell ref="D6:E7"/>
    <mergeCell ref="F6:G7"/>
    <mergeCell ref="C8:D8"/>
    <mergeCell ref="F8:G8"/>
    <mergeCell ref="C9:G9"/>
    <mergeCell ref="C10:G10"/>
    <mergeCell ref="C11:G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3"/>
  <sheetViews>
    <sheetView showGridLines="0" showRowColHeaders="0" zoomScaleNormal="100" workbookViewId="0">
      <selection activeCell="R60" sqref="R60"/>
    </sheetView>
  </sheetViews>
  <sheetFormatPr baseColWidth="10" defaultColWidth="0" defaultRowHeight="15" zeroHeight="1" x14ac:dyDescent="0.25"/>
  <cols>
    <col min="1" max="1" width="4.28515625" customWidth="1"/>
    <col min="2" max="2" width="17.28515625" customWidth="1"/>
    <col min="3" max="3" width="28.85546875" customWidth="1"/>
    <col min="4" max="4" width="27.140625" customWidth="1"/>
    <col min="5" max="5" width="28.5703125" customWidth="1"/>
    <col min="6" max="6" width="35.140625" customWidth="1"/>
    <col min="7" max="7" width="19.85546875" bestFit="1" customWidth="1"/>
    <col min="8" max="8" width="19.85546875" customWidth="1"/>
    <col min="9" max="17" width="11.42578125" customWidth="1"/>
    <col min="18" max="18" width="4.28515625" customWidth="1"/>
    <col min="19" max="16384" width="11.42578125" hidden="1"/>
  </cols>
  <sheetData>
    <row r="1" spans="2:6" ht="15.75" thickBot="1" x14ac:dyDescent="0.3"/>
    <row r="2" spans="2:6" ht="15" customHeight="1" x14ac:dyDescent="0.25">
      <c r="B2" s="229" t="s">
        <v>194</v>
      </c>
      <c r="C2" s="230"/>
      <c r="D2" s="230"/>
      <c r="E2" s="230"/>
      <c r="F2" s="231"/>
    </row>
    <row r="3" spans="2:6" ht="15" customHeight="1" x14ac:dyDescent="0.25">
      <c r="B3" s="232"/>
      <c r="C3" s="233"/>
      <c r="D3" s="233"/>
      <c r="E3" s="233"/>
      <c r="F3" s="234"/>
    </row>
    <row r="4" spans="2:6" ht="15" customHeight="1" x14ac:dyDescent="0.25">
      <c r="B4" s="232"/>
      <c r="C4" s="233"/>
      <c r="D4" s="233"/>
      <c r="E4" s="233"/>
      <c r="F4" s="234"/>
    </row>
    <row r="5" spans="2:6" ht="15.75" x14ac:dyDescent="0.25">
      <c r="B5" s="17" t="s">
        <v>195</v>
      </c>
      <c r="C5" s="313" t="s">
        <v>273</v>
      </c>
      <c r="D5" s="313"/>
      <c r="E5" s="313"/>
      <c r="F5" s="313"/>
    </row>
    <row r="6" spans="2:6" ht="47.25" x14ac:dyDescent="0.25">
      <c r="B6" s="18">
        <v>4</v>
      </c>
      <c r="C6" s="313"/>
      <c r="D6" s="313"/>
      <c r="E6" s="313"/>
      <c r="F6" s="313"/>
    </row>
    <row r="7" spans="2:6" ht="81.75" customHeight="1" thickBot="1" x14ac:dyDescent="0.3">
      <c r="B7" s="19" t="s">
        <v>248</v>
      </c>
      <c r="C7" s="278" t="s">
        <v>274</v>
      </c>
      <c r="D7" s="279"/>
      <c r="E7" s="279"/>
      <c r="F7" s="280"/>
    </row>
    <row r="8" spans="2:6" ht="60" customHeight="1" thickBot="1" x14ac:dyDescent="0.3">
      <c r="B8" s="20" t="s">
        <v>34</v>
      </c>
      <c r="C8" s="214" t="s">
        <v>275</v>
      </c>
      <c r="D8" s="215"/>
      <c r="E8" s="215"/>
      <c r="F8" s="216"/>
    </row>
    <row r="9" spans="2:6" ht="51.75" customHeight="1" thickBot="1" x14ac:dyDescent="0.3">
      <c r="B9" s="20" t="s">
        <v>39</v>
      </c>
      <c r="C9" s="292"/>
      <c r="D9" s="293"/>
      <c r="E9" s="293"/>
      <c r="F9" s="294"/>
    </row>
    <row r="10" spans="2:6" ht="62.25" customHeight="1" thickBot="1" x14ac:dyDescent="0.3">
      <c r="B10" s="20" t="s">
        <v>0</v>
      </c>
      <c r="C10" s="214" t="s">
        <v>276</v>
      </c>
      <c r="D10" s="215"/>
      <c r="E10" s="215"/>
      <c r="F10" s="216"/>
    </row>
    <row r="11" spans="2:6" ht="62.25" customHeight="1" thickBot="1" x14ac:dyDescent="0.3">
      <c r="B11" s="20" t="s">
        <v>1</v>
      </c>
      <c r="C11" s="214" t="s">
        <v>277</v>
      </c>
      <c r="D11" s="215"/>
      <c r="E11" s="215"/>
      <c r="F11" s="216"/>
    </row>
    <row r="12" spans="2:6" ht="47.25" customHeight="1" thickBot="1" x14ac:dyDescent="0.3">
      <c r="B12" s="20" t="s">
        <v>40</v>
      </c>
      <c r="C12" s="214" t="s">
        <v>278</v>
      </c>
      <c r="D12" s="215"/>
      <c r="E12" s="215"/>
      <c r="F12" s="216"/>
    </row>
    <row r="13" spans="2:6" ht="21" thickBot="1" x14ac:dyDescent="0.3">
      <c r="B13" s="217" t="s">
        <v>46</v>
      </c>
      <c r="C13" s="218"/>
      <c r="D13" s="218"/>
      <c r="E13" s="218"/>
      <c r="F13" s="219"/>
    </row>
    <row r="14" spans="2:6" x14ac:dyDescent="0.25">
      <c r="B14" s="21" t="s">
        <v>60</v>
      </c>
      <c r="C14" s="203" t="s">
        <v>47</v>
      </c>
      <c r="D14" s="24" t="s">
        <v>62</v>
      </c>
      <c r="E14" s="249"/>
      <c r="F14" s="250"/>
    </row>
    <row r="15" spans="2:6" ht="15.75" thickBot="1" x14ac:dyDescent="0.3">
      <c r="B15" s="43" t="s">
        <v>61</v>
      </c>
      <c r="C15" s="204"/>
      <c r="D15" s="24" t="s">
        <v>63</v>
      </c>
      <c r="E15" s="251"/>
      <c r="F15" s="252"/>
    </row>
    <row r="16" spans="2:6" ht="27.75" thickBot="1" x14ac:dyDescent="0.3">
      <c r="B16" s="43" t="s">
        <v>48</v>
      </c>
      <c r="C16" s="26" t="s">
        <v>49</v>
      </c>
      <c r="D16" s="25"/>
      <c r="E16" s="253"/>
      <c r="F16" s="254"/>
    </row>
    <row r="17" spans="2:17" ht="15.75" thickBot="1" x14ac:dyDescent="0.3">
      <c r="B17" s="21" t="s">
        <v>64</v>
      </c>
      <c r="C17" s="203" t="s">
        <v>50</v>
      </c>
      <c r="D17" s="242" t="s">
        <v>57</v>
      </c>
      <c r="E17" s="243"/>
      <c r="F17" s="48" t="s">
        <v>205</v>
      </c>
    </row>
    <row r="18" spans="2:17" ht="30.75" customHeight="1" thickBot="1" x14ac:dyDescent="0.3">
      <c r="B18" s="21" t="s">
        <v>65</v>
      </c>
      <c r="C18" s="205"/>
      <c r="D18" s="295" t="s">
        <v>279</v>
      </c>
      <c r="E18" s="296"/>
      <c r="F18" s="49" t="s">
        <v>207</v>
      </c>
    </row>
    <row r="19" spans="2:17" ht="49.5" customHeight="1" thickBot="1" x14ac:dyDescent="0.3">
      <c r="B19" s="28"/>
      <c r="C19" s="204"/>
      <c r="D19" s="295" t="s">
        <v>280</v>
      </c>
      <c r="E19" s="296"/>
      <c r="F19" s="78" t="s">
        <v>207</v>
      </c>
    </row>
    <row r="20" spans="2:17" x14ac:dyDescent="0.25"/>
    <row r="21" spans="2:17" x14ac:dyDescent="0.25"/>
    <row r="22" spans="2:17" ht="15.75" thickBot="1" x14ac:dyDescent="0.3"/>
    <row r="23" spans="2:17" ht="15.75" thickBot="1" x14ac:dyDescent="0.3">
      <c r="B23" s="317" t="s">
        <v>213</v>
      </c>
      <c r="C23" s="314" t="s">
        <v>0</v>
      </c>
      <c r="D23" s="315"/>
      <c r="E23" s="316"/>
      <c r="F23" s="319" t="s">
        <v>1</v>
      </c>
      <c r="G23" s="320"/>
      <c r="H23" s="321"/>
      <c r="I23" s="319" t="s">
        <v>6</v>
      </c>
      <c r="J23" s="320"/>
      <c r="K23" s="321"/>
      <c r="L23" s="322" t="s">
        <v>7</v>
      </c>
      <c r="M23" s="323"/>
      <c r="N23" s="324"/>
      <c r="O23" s="314" t="s">
        <v>8</v>
      </c>
      <c r="P23" s="315"/>
      <c r="Q23" s="316"/>
    </row>
    <row r="24" spans="2:17" ht="15.75" thickBot="1" x14ac:dyDescent="0.3">
      <c r="B24" s="318"/>
      <c r="C24" s="89">
        <v>2020</v>
      </c>
      <c r="D24" s="90">
        <v>2021</v>
      </c>
      <c r="E24" s="90">
        <v>2022</v>
      </c>
      <c r="F24" s="89">
        <v>2020</v>
      </c>
      <c r="G24" s="89">
        <v>2021</v>
      </c>
      <c r="H24" s="90">
        <v>2022</v>
      </c>
      <c r="I24" s="89">
        <v>2020</v>
      </c>
      <c r="J24" s="91">
        <v>2021</v>
      </c>
      <c r="K24" s="91">
        <v>2022</v>
      </c>
      <c r="L24" s="89">
        <v>2020</v>
      </c>
      <c r="M24" s="89">
        <v>2021</v>
      </c>
      <c r="N24" s="89">
        <v>2022</v>
      </c>
      <c r="O24" s="89">
        <v>2020</v>
      </c>
      <c r="P24" s="89">
        <v>2021</v>
      </c>
      <c r="Q24" s="89">
        <v>2022</v>
      </c>
    </row>
    <row r="25" spans="2:17" x14ac:dyDescent="0.25">
      <c r="B25" t="s">
        <v>215</v>
      </c>
      <c r="C25" s="92">
        <v>1596321634.29</v>
      </c>
      <c r="D25" s="92">
        <v>2393493296.1100001</v>
      </c>
      <c r="E25" s="93">
        <f>VLOOKUP(B25,'[1]Variable A'!A4:G37,6,FALSE)</f>
        <v>3268509515</v>
      </c>
      <c r="F25" s="92">
        <v>2187107076.21</v>
      </c>
      <c r="G25" s="92">
        <v>2687185911.02</v>
      </c>
      <c r="H25" s="93">
        <f>VLOOKUP(B25,'[1]Variable A'!A$4:G$37,7,FALSE)</f>
        <v>3884749544</v>
      </c>
      <c r="I25">
        <v>72.989999999999995</v>
      </c>
      <c r="J25">
        <v>89.07</v>
      </c>
      <c r="K25" s="94">
        <f>(E25/H25)*100</f>
        <v>84.136943140857483</v>
      </c>
      <c r="L25">
        <v>39.799999999999997</v>
      </c>
      <c r="M25">
        <v>60.5</v>
      </c>
      <c r="N25" s="95">
        <v>76.2</v>
      </c>
      <c r="O25">
        <v>56.39</v>
      </c>
      <c r="P25">
        <v>74.790000000000006</v>
      </c>
      <c r="Q25" s="96">
        <f>(K25+N25)/2</f>
        <v>80.16847157042875</v>
      </c>
    </row>
    <row r="26" spans="2:17" x14ac:dyDescent="0.25">
      <c r="B26" t="s">
        <v>216</v>
      </c>
      <c r="C26" s="92">
        <v>1065557320.95</v>
      </c>
      <c r="D26" s="92">
        <v>1252120172</v>
      </c>
      <c r="E26" s="93">
        <f>VLOOKUP(B26,'[1]Variable A'!A5:G38,6,FALSE)</f>
        <v>4384366194</v>
      </c>
      <c r="F26" s="92">
        <v>2821557692.8299999</v>
      </c>
      <c r="G26" s="92">
        <v>1751260884</v>
      </c>
      <c r="H26" s="93">
        <f>VLOOKUP(B26,'[1]Variable A'!A$4:G$37,7,FALSE)</f>
        <v>6919269356</v>
      </c>
      <c r="I26">
        <v>37.76</v>
      </c>
      <c r="J26">
        <v>71.5</v>
      </c>
      <c r="K26" s="94">
        <f t="shared" ref="K26:K56" si="0">(E26/H26)*100</f>
        <v>63.364583287946793</v>
      </c>
      <c r="L26">
        <v>82.8</v>
      </c>
      <c r="M26">
        <v>86.6</v>
      </c>
      <c r="N26" s="95">
        <v>81.2</v>
      </c>
      <c r="O26">
        <v>60.28</v>
      </c>
      <c r="P26">
        <v>79.05</v>
      </c>
      <c r="Q26" s="96">
        <f t="shared" ref="Q26:Q56" si="1">(K26+N26)/2</f>
        <v>72.282291643973394</v>
      </c>
    </row>
    <row r="27" spans="2:17" x14ac:dyDescent="0.25">
      <c r="B27" t="s">
        <v>217</v>
      </c>
      <c r="C27" s="92">
        <v>753530039.05999994</v>
      </c>
      <c r="D27" s="92">
        <v>510739790.18000001</v>
      </c>
      <c r="E27" s="93">
        <f>VLOOKUP(B27,'[1]Variable A'!A6:G39,6,FALSE)</f>
        <v>856772067</v>
      </c>
      <c r="F27" s="92">
        <v>1220279647.1600001</v>
      </c>
      <c r="G27" s="92">
        <v>722495953.45000005</v>
      </c>
      <c r="H27" s="93">
        <f>VLOOKUP(B27,'[1]Variable A'!A$4:G$37,7,FALSE)</f>
        <v>1263662059</v>
      </c>
      <c r="I27">
        <v>61.75</v>
      </c>
      <c r="J27">
        <v>70.69</v>
      </c>
      <c r="K27" s="94">
        <f t="shared" si="0"/>
        <v>67.800727330375594</v>
      </c>
      <c r="L27">
        <v>49.5</v>
      </c>
      <c r="M27">
        <v>55.5</v>
      </c>
      <c r="N27" s="95">
        <v>57.7</v>
      </c>
      <c r="O27">
        <v>55.63</v>
      </c>
      <c r="P27">
        <v>63.1</v>
      </c>
      <c r="Q27" s="96">
        <f t="shared" si="1"/>
        <v>62.750363665187798</v>
      </c>
    </row>
    <row r="28" spans="2:17" x14ac:dyDescent="0.25">
      <c r="B28" t="s">
        <v>218</v>
      </c>
      <c r="C28" s="92">
        <v>549854883.02999997</v>
      </c>
      <c r="D28" s="92">
        <v>903150599</v>
      </c>
      <c r="E28" s="93">
        <f>VLOOKUP(B28,'[1]Variable A'!A7:G40,6,FALSE)</f>
        <v>759149611</v>
      </c>
      <c r="F28" s="92">
        <v>639650162.28999996</v>
      </c>
      <c r="G28" s="92">
        <v>62681473114.809998</v>
      </c>
      <c r="H28" s="93">
        <f>VLOOKUP(B28,'[1]Variable A'!A$4:G$37,7,FALSE)</f>
        <v>1071352961</v>
      </c>
      <c r="I28">
        <v>85.96</v>
      </c>
      <c r="J28">
        <v>1.44</v>
      </c>
      <c r="K28" s="94">
        <f t="shared" si="0"/>
        <v>70.858964191540608</v>
      </c>
      <c r="L28">
        <v>71.900000000000006</v>
      </c>
      <c r="M28">
        <v>74.2</v>
      </c>
      <c r="N28" s="95">
        <v>73.400000000000006</v>
      </c>
      <c r="O28">
        <v>78.930000000000007</v>
      </c>
      <c r="P28">
        <v>37.82</v>
      </c>
      <c r="Q28" s="96">
        <f t="shared" si="1"/>
        <v>72.1294820957703</v>
      </c>
    </row>
    <row r="29" spans="2:17" x14ac:dyDescent="0.25">
      <c r="B29" t="s">
        <v>222</v>
      </c>
      <c r="C29" s="92">
        <v>1220554688</v>
      </c>
      <c r="D29" s="92">
        <v>473279601.75</v>
      </c>
      <c r="E29" s="93">
        <f>VLOOKUP(B29,'[1]Variable A'!A8:G41,6,FALSE)</f>
        <v>2427739861</v>
      </c>
      <c r="F29" s="92">
        <v>1338879354.8</v>
      </c>
      <c r="G29" s="92">
        <v>538307734.82000005</v>
      </c>
      <c r="H29" s="93">
        <f>VLOOKUP(B29,'[1]Variable A'!A$4:G$37,7,FALSE)</f>
        <v>2200873338</v>
      </c>
      <c r="I29">
        <v>91.16</v>
      </c>
      <c r="J29">
        <v>87.92</v>
      </c>
      <c r="K29" s="94">
        <f t="shared" si="0"/>
        <v>110.30802268731014</v>
      </c>
      <c r="L29">
        <v>47.7</v>
      </c>
      <c r="M29">
        <v>64.400000000000006</v>
      </c>
      <c r="N29" s="95">
        <v>74.599999999999994</v>
      </c>
      <c r="O29">
        <v>69.430000000000007</v>
      </c>
      <c r="P29">
        <v>76.16</v>
      </c>
      <c r="Q29" s="96">
        <f t="shared" si="1"/>
        <v>92.454011343655068</v>
      </c>
    </row>
    <row r="30" spans="2:17" x14ac:dyDescent="0.25">
      <c r="B30" t="s">
        <v>223</v>
      </c>
      <c r="C30" s="92">
        <v>198157154.36000001</v>
      </c>
      <c r="D30" s="92">
        <v>251992106.34999999</v>
      </c>
      <c r="E30" s="93">
        <f>VLOOKUP(B30,'[1]Variable A'!A9:G42,6,FALSE)</f>
        <v>596590262</v>
      </c>
      <c r="F30" s="92">
        <v>286109521.70999998</v>
      </c>
      <c r="G30" s="92">
        <v>490390110.62</v>
      </c>
      <c r="H30" s="93">
        <f>VLOOKUP(B30,'[1]Variable A'!A$4:G$37,7,FALSE)</f>
        <v>699372380</v>
      </c>
      <c r="I30">
        <v>69.260000000000005</v>
      </c>
      <c r="J30">
        <v>51.39</v>
      </c>
      <c r="K30" s="94">
        <f t="shared" si="0"/>
        <v>85.303663550453621</v>
      </c>
      <c r="L30">
        <v>73.5</v>
      </c>
      <c r="M30">
        <v>77.599999999999994</v>
      </c>
      <c r="N30" s="95">
        <v>72.099999999999994</v>
      </c>
      <c r="O30">
        <v>71.38</v>
      </c>
      <c r="P30">
        <v>64.489999999999995</v>
      </c>
      <c r="Q30" s="96">
        <f t="shared" si="1"/>
        <v>78.701831775226808</v>
      </c>
    </row>
    <row r="31" spans="2:17" x14ac:dyDescent="0.25">
      <c r="B31" t="s">
        <v>219</v>
      </c>
      <c r="C31" s="92">
        <v>38894703.909999996</v>
      </c>
      <c r="D31" s="92">
        <v>1334111688.5799999</v>
      </c>
      <c r="E31" s="93">
        <f>VLOOKUP(B31,'[1]Variable A'!A10:G43,6,FALSE)</f>
        <v>1338056526</v>
      </c>
      <c r="F31" s="92">
        <v>124855369.40000001</v>
      </c>
      <c r="G31" s="92">
        <v>1666757419.8599999</v>
      </c>
      <c r="H31" s="93">
        <f>VLOOKUP(B31,'[1]Variable A'!A$4:G$37,7,FALSE)</f>
        <v>1598200598</v>
      </c>
      <c r="I31">
        <v>31.15</v>
      </c>
      <c r="J31">
        <v>80.040000000000006</v>
      </c>
      <c r="K31" s="94">
        <f t="shared" si="0"/>
        <v>83.722689609455387</v>
      </c>
      <c r="L31">
        <v>64</v>
      </c>
      <c r="M31">
        <v>72.8</v>
      </c>
      <c r="N31" s="95">
        <v>70.599999999999994</v>
      </c>
      <c r="O31">
        <v>47.58</v>
      </c>
      <c r="P31">
        <v>76.42</v>
      </c>
      <c r="Q31" s="96">
        <f t="shared" si="1"/>
        <v>77.16134480472769</v>
      </c>
    </row>
    <row r="32" spans="2:17" x14ac:dyDescent="0.25">
      <c r="B32" t="s">
        <v>220</v>
      </c>
      <c r="C32" s="92">
        <v>7399969281.46</v>
      </c>
      <c r="D32" s="92">
        <v>8142967801.9799995</v>
      </c>
      <c r="E32" s="93">
        <f>VLOOKUP(B32,'[1]Variable A'!A11:G44,6,FALSE)</f>
        <v>5868860733</v>
      </c>
      <c r="F32" s="92">
        <v>11337168642.01</v>
      </c>
      <c r="G32" s="92">
        <v>11737059757.040001</v>
      </c>
      <c r="H32" s="93">
        <f>VLOOKUP(B32,'[1]Variable A'!A$4:G$37,7,FALSE)</f>
        <v>8315793615</v>
      </c>
      <c r="I32">
        <v>65.27</v>
      </c>
      <c r="J32">
        <v>69.38</v>
      </c>
      <c r="K32" s="94">
        <f t="shared" si="0"/>
        <v>70.574872402001048</v>
      </c>
      <c r="L32">
        <v>71.599999999999994</v>
      </c>
      <c r="M32">
        <v>80.599999999999994</v>
      </c>
      <c r="N32" s="95">
        <v>76.599999999999994</v>
      </c>
      <c r="O32">
        <v>68.44</v>
      </c>
      <c r="P32">
        <v>74.989999999999995</v>
      </c>
      <c r="Q32" s="96">
        <f t="shared" si="1"/>
        <v>73.587436201000514</v>
      </c>
    </row>
    <row r="33" spans="2:17" x14ac:dyDescent="0.25">
      <c r="B33" t="s">
        <v>221</v>
      </c>
      <c r="C33" s="92">
        <v>10301648347.27</v>
      </c>
      <c r="D33" s="92">
        <v>16573288406.24</v>
      </c>
      <c r="E33" s="93">
        <f>VLOOKUP(B33,'[1]Variable A'!A12:G45,6,FALSE)</f>
        <v>19984262252</v>
      </c>
      <c r="F33" s="92">
        <v>34092261627.830002</v>
      </c>
      <c r="G33" s="92">
        <v>31759033780.349998</v>
      </c>
      <c r="H33" s="93">
        <f>VLOOKUP(B33,'[1]Variable A'!A$4:G$37,7,FALSE)</f>
        <v>51586197690</v>
      </c>
      <c r="I33">
        <v>30.22</v>
      </c>
      <c r="J33">
        <v>52.18</v>
      </c>
      <c r="K33" s="94">
        <f t="shared" si="0"/>
        <v>38.739552723177262</v>
      </c>
      <c r="L33">
        <v>74.099999999999994</v>
      </c>
      <c r="M33">
        <v>78.8</v>
      </c>
      <c r="N33" s="95">
        <v>87.7</v>
      </c>
      <c r="O33">
        <v>52.16</v>
      </c>
      <c r="P33">
        <v>65.489999999999995</v>
      </c>
      <c r="Q33" s="96">
        <f t="shared" si="1"/>
        <v>63.219776361588629</v>
      </c>
    </row>
    <row r="34" spans="2:17" x14ac:dyDescent="0.25">
      <c r="B34" t="s">
        <v>224</v>
      </c>
      <c r="C34" s="92">
        <v>679764213.63</v>
      </c>
      <c r="D34" s="92">
        <v>1090246690.0599999</v>
      </c>
      <c r="E34" s="93">
        <f>VLOOKUP(B34,'[1]Variable A'!A13:G46,6,FALSE)</f>
        <v>236243332</v>
      </c>
      <c r="F34" s="92">
        <v>766293554.00999999</v>
      </c>
      <c r="G34" s="92">
        <v>1119507209.3099999</v>
      </c>
      <c r="H34" s="93">
        <f>VLOOKUP(B34,'[1]Variable A'!A$4:G$37,7,FALSE)</f>
        <v>333283742</v>
      </c>
      <c r="I34">
        <v>88.71</v>
      </c>
      <c r="J34">
        <v>97.39</v>
      </c>
      <c r="K34" s="94">
        <f t="shared" si="0"/>
        <v>70.883545228557836</v>
      </c>
      <c r="L34">
        <v>71.400000000000006</v>
      </c>
      <c r="M34">
        <v>75.099999999999994</v>
      </c>
      <c r="N34" s="95">
        <v>74.5</v>
      </c>
      <c r="O34">
        <v>80.05</v>
      </c>
      <c r="P34">
        <v>86.24</v>
      </c>
      <c r="Q34" s="96">
        <f t="shared" si="1"/>
        <v>72.691772614278918</v>
      </c>
    </row>
    <row r="35" spans="2:17" x14ac:dyDescent="0.25">
      <c r="B35" t="s">
        <v>226</v>
      </c>
      <c r="C35" s="92">
        <v>4734402239.6800003</v>
      </c>
      <c r="D35" s="92">
        <v>961561775.88999999</v>
      </c>
      <c r="E35" s="93">
        <f>VLOOKUP(B35,'[1]Variable A'!A14:G47,6,FALSE)</f>
        <v>2608485181</v>
      </c>
      <c r="F35" s="92">
        <v>6730741027.21</v>
      </c>
      <c r="G35" s="92">
        <v>1081045360.1600001</v>
      </c>
      <c r="H35" s="93">
        <f>VLOOKUP(B35,'[1]Variable A'!A$4:G$37,7,FALSE)</f>
        <v>3632618039</v>
      </c>
      <c r="I35">
        <v>70.34</v>
      </c>
      <c r="J35">
        <v>88.95</v>
      </c>
      <c r="K35" s="94">
        <f t="shared" si="0"/>
        <v>71.807306823760456</v>
      </c>
      <c r="L35">
        <v>79.400000000000006</v>
      </c>
      <c r="M35">
        <v>94.1</v>
      </c>
      <c r="N35" s="95">
        <v>95.4</v>
      </c>
      <c r="O35">
        <v>74.87</v>
      </c>
      <c r="P35">
        <v>91.52</v>
      </c>
      <c r="Q35" s="96">
        <f t="shared" si="1"/>
        <v>83.603653411880231</v>
      </c>
    </row>
    <row r="36" spans="2:17" x14ac:dyDescent="0.25">
      <c r="B36" t="s">
        <v>227</v>
      </c>
      <c r="C36" s="92">
        <v>991449919.21000004</v>
      </c>
      <c r="D36" s="92">
        <v>2480327302.1100001</v>
      </c>
      <c r="E36" s="93">
        <f>VLOOKUP(B36,'[1]Variable A'!A15:G48,6,FALSE)</f>
        <v>2774324598</v>
      </c>
      <c r="F36" s="92">
        <v>1602746708.54</v>
      </c>
      <c r="G36" s="92">
        <v>4003482321.1599998</v>
      </c>
      <c r="H36" s="93">
        <f>VLOOKUP(B36,'[1]Variable A'!A$4:G$37,7,FALSE)</f>
        <v>4671872790</v>
      </c>
      <c r="I36">
        <v>61.86</v>
      </c>
      <c r="J36">
        <v>61.95</v>
      </c>
      <c r="K36" s="94">
        <f t="shared" si="0"/>
        <v>59.383564636827366</v>
      </c>
      <c r="L36">
        <v>43.8</v>
      </c>
      <c r="M36">
        <v>45</v>
      </c>
      <c r="N36" s="95">
        <v>45.5</v>
      </c>
      <c r="O36">
        <v>52.83</v>
      </c>
      <c r="P36">
        <v>53.48</v>
      </c>
      <c r="Q36" s="96">
        <f t="shared" si="1"/>
        <v>52.441782318413686</v>
      </c>
    </row>
    <row r="37" spans="2:17" x14ac:dyDescent="0.25">
      <c r="B37" t="s">
        <v>228</v>
      </c>
      <c r="C37" s="92">
        <v>5692657797.3500004</v>
      </c>
      <c r="D37" s="92">
        <v>5675825517.9799995</v>
      </c>
      <c r="E37" s="93">
        <f>VLOOKUP(B37,'[1]Variable A'!A16:G49,6,FALSE)</f>
        <v>5725722444</v>
      </c>
      <c r="F37" s="92">
        <v>7404481639.3699999</v>
      </c>
      <c r="G37" s="92">
        <v>6767703686.54</v>
      </c>
      <c r="H37" s="93">
        <f>VLOOKUP(B37,'[1]Variable A'!A$4:G$37,7,FALSE)</f>
        <v>6109050766</v>
      </c>
      <c r="I37">
        <v>76.88</v>
      </c>
      <c r="J37">
        <v>83.87</v>
      </c>
      <c r="K37" s="94">
        <f t="shared" si="0"/>
        <v>93.725239211737787</v>
      </c>
      <c r="L37">
        <v>74.900000000000006</v>
      </c>
      <c r="M37">
        <v>80</v>
      </c>
      <c r="N37" s="95">
        <v>85.4</v>
      </c>
      <c r="O37">
        <v>75.89</v>
      </c>
      <c r="P37">
        <v>81.93</v>
      </c>
      <c r="Q37" s="96">
        <f t="shared" si="1"/>
        <v>89.562619605868889</v>
      </c>
    </row>
    <row r="38" spans="2:17" x14ac:dyDescent="0.25">
      <c r="B38" t="s">
        <v>229</v>
      </c>
      <c r="C38" s="92">
        <v>12179748530</v>
      </c>
      <c r="D38" s="92">
        <v>10819741896.280001</v>
      </c>
      <c r="E38" s="93">
        <f>VLOOKUP(B38,'[1]Variable A'!A17:G50,6,FALSE)</f>
        <v>137276587209</v>
      </c>
      <c r="F38" s="92">
        <v>13219691860</v>
      </c>
      <c r="G38" s="92">
        <v>11616595941.190001</v>
      </c>
      <c r="H38" s="93">
        <f>VLOOKUP(B38,'[1]Variable A'!A$4:G$37,7,FALSE)</f>
        <v>80522461432</v>
      </c>
      <c r="I38">
        <v>92.13</v>
      </c>
      <c r="J38">
        <v>93.14</v>
      </c>
      <c r="K38" s="94">
        <f t="shared" si="0"/>
        <v>170.48235333060205</v>
      </c>
      <c r="L38">
        <v>69.2</v>
      </c>
      <c r="M38">
        <v>88.2</v>
      </c>
      <c r="N38" s="95">
        <v>93.2</v>
      </c>
      <c r="O38">
        <v>80.67</v>
      </c>
      <c r="P38">
        <v>90.67</v>
      </c>
      <c r="Q38" s="96">
        <f t="shared" si="1"/>
        <v>131.84117666530102</v>
      </c>
    </row>
    <row r="39" spans="2:17" x14ac:dyDescent="0.25">
      <c r="B39" t="s">
        <v>225</v>
      </c>
      <c r="C39" s="92">
        <v>9190628173.7999992</v>
      </c>
      <c r="D39" s="92">
        <v>24656256737.720001</v>
      </c>
      <c r="E39" s="93">
        <f>VLOOKUP(B39,'[1]Variable A'!A18:G51,6,FALSE)</f>
        <v>9485000000</v>
      </c>
      <c r="F39" s="92">
        <v>14305870949.209999</v>
      </c>
      <c r="G39" s="92">
        <v>29588604222.529999</v>
      </c>
      <c r="H39" s="93">
        <f>VLOOKUP(B39,'[1]Variable A'!A$4:G$37,7,FALSE)</f>
        <v>10176000000</v>
      </c>
      <c r="I39">
        <v>64.239999999999995</v>
      </c>
      <c r="J39">
        <v>83.33</v>
      </c>
      <c r="K39" s="94">
        <f t="shared" si="0"/>
        <v>93.209512578616355</v>
      </c>
      <c r="L39">
        <v>84.4</v>
      </c>
      <c r="M39">
        <v>87</v>
      </c>
      <c r="N39" s="95">
        <v>89.5</v>
      </c>
      <c r="O39">
        <v>74.319999999999993</v>
      </c>
      <c r="P39">
        <v>85.17</v>
      </c>
      <c r="Q39" s="96">
        <f t="shared" si="1"/>
        <v>91.35475628930817</v>
      </c>
    </row>
    <row r="40" spans="2:17" x14ac:dyDescent="0.25">
      <c r="B40" t="s">
        <v>230</v>
      </c>
      <c r="C40" s="92">
        <v>3676100388.0300002</v>
      </c>
      <c r="D40" s="92">
        <v>3001998074.1900001</v>
      </c>
      <c r="E40" s="93">
        <f>VLOOKUP(B40,'[1]Variable A'!A19:G52,6,FALSE)</f>
        <v>4267332548</v>
      </c>
      <c r="F40" s="92">
        <v>3963835671.71</v>
      </c>
      <c r="G40" s="92">
        <v>3195943279.73</v>
      </c>
      <c r="H40" s="93">
        <f>VLOOKUP(B40,'[1]Variable A'!A$4:G$37,7,FALSE)</f>
        <v>4195375164</v>
      </c>
      <c r="I40">
        <v>92.74</v>
      </c>
      <c r="J40">
        <v>93.93</v>
      </c>
      <c r="K40" s="94">
        <f t="shared" si="0"/>
        <v>101.71515969817091</v>
      </c>
      <c r="L40">
        <v>72.3</v>
      </c>
      <c r="M40">
        <v>70.900000000000006</v>
      </c>
      <c r="N40" s="95">
        <v>82</v>
      </c>
      <c r="O40">
        <v>82.52</v>
      </c>
      <c r="P40">
        <v>82.42</v>
      </c>
      <c r="Q40" s="96">
        <f t="shared" si="1"/>
        <v>91.857579849085454</v>
      </c>
    </row>
    <row r="41" spans="2:17" x14ac:dyDescent="0.25">
      <c r="B41" t="s">
        <v>231</v>
      </c>
      <c r="C41" s="92">
        <v>823534286.02999997</v>
      </c>
      <c r="D41" s="92">
        <v>452933804</v>
      </c>
      <c r="E41" s="93">
        <f>VLOOKUP(B41,'[1]Variable A'!A20:G53,6,FALSE)</f>
        <v>770242661</v>
      </c>
      <c r="F41" s="92">
        <v>1002838757.79</v>
      </c>
      <c r="G41" s="92">
        <v>636570097</v>
      </c>
      <c r="H41" s="93">
        <f>VLOOKUP(B41,'[1]Variable A'!A$4:G$37,7,FALSE)</f>
        <v>528398892</v>
      </c>
      <c r="I41">
        <v>82.12</v>
      </c>
      <c r="J41">
        <v>71.150000000000006</v>
      </c>
      <c r="K41" s="94">
        <f t="shared" si="0"/>
        <v>145.76916656365736</v>
      </c>
      <c r="L41">
        <v>55.7</v>
      </c>
      <c r="M41">
        <v>66.7</v>
      </c>
      <c r="N41" s="95">
        <v>63.9</v>
      </c>
      <c r="O41">
        <v>68.91</v>
      </c>
      <c r="P41">
        <v>68.930000000000007</v>
      </c>
      <c r="Q41" s="96">
        <f t="shared" si="1"/>
        <v>104.83458328182869</v>
      </c>
    </row>
    <row r="42" spans="2:17" x14ac:dyDescent="0.25">
      <c r="B42" t="s">
        <v>232</v>
      </c>
      <c r="C42" s="92">
        <v>1553511.44</v>
      </c>
      <c r="D42" s="92">
        <v>606447041.96000004</v>
      </c>
      <c r="E42" s="93">
        <f>VLOOKUP(B42,'[1]Variable A'!A21:G54,6,FALSE)</f>
        <v>2787355970</v>
      </c>
      <c r="F42" s="92">
        <v>190673771.36000001</v>
      </c>
      <c r="G42" s="92">
        <v>857469864.41999996</v>
      </c>
      <c r="H42" s="93">
        <f>VLOOKUP(B42,'[1]Variable A'!A$4:G$37,7,FALSE)</f>
        <v>2811370330</v>
      </c>
      <c r="I42">
        <v>0.81</v>
      </c>
      <c r="J42">
        <v>70.73</v>
      </c>
      <c r="K42" s="94">
        <f t="shared" si="0"/>
        <v>99.145812995757126</v>
      </c>
      <c r="L42">
        <v>75.2</v>
      </c>
      <c r="M42">
        <v>80.7</v>
      </c>
      <c r="N42" s="95">
        <v>81.8</v>
      </c>
      <c r="O42">
        <v>38.01</v>
      </c>
      <c r="P42">
        <v>75.709999999999994</v>
      </c>
      <c r="Q42" s="96">
        <f t="shared" si="1"/>
        <v>90.472906497878569</v>
      </c>
    </row>
    <row r="43" spans="2:17" x14ac:dyDescent="0.25">
      <c r="B43" t="s">
        <v>233</v>
      </c>
      <c r="C43" s="92">
        <v>2084704720.4100001</v>
      </c>
      <c r="D43" s="92">
        <v>2589092561.1599998</v>
      </c>
      <c r="E43" s="93">
        <f>VLOOKUP(B43,'[1]Variable A'!A22:G55,6,FALSE)</f>
        <v>32062573472</v>
      </c>
      <c r="F43" s="92">
        <v>3050330746.4200001</v>
      </c>
      <c r="G43" s="92">
        <v>2802658296.1599998</v>
      </c>
      <c r="H43" s="93">
        <f>VLOOKUP(B43,'[1]Variable A'!A$4:G$37,7,FALSE)</f>
        <v>32476447559</v>
      </c>
      <c r="I43">
        <v>68.34</v>
      </c>
      <c r="J43">
        <v>92.38</v>
      </c>
      <c r="K43" s="94">
        <f t="shared" si="0"/>
        <v>98.725617738060436</v>
      </c>
      <c r="L43">
        <v>69.599999999999994</v>
      </c>
      <c r="M43">
        <v>73.5</v>
      </c>
      <c r="N43" s="95">
        <v>79.599999999999994</v>
      </c>
      <c r="O43">
        <v>68.97</v>
      </c>
      <c r="P43">
        <v>82.94</v>
      </c>
      <c r="Q43" s="96">
        <f t="shared" si="1"/>
        <v>89.162808869030215</v>
      </c>
    </row>
    <row r="44" spans="2:17" x14ac:dyDescent="0.25">
      <c r="B44" t="s">
        <v>234</v>
      </c>
      <c r="C44" s="92">
        <v>0</v>
      </c>
      <c r="D44" s="92">
        <v>120274304.56</v>
      </c>
      <c r="E44" s="93">
        <f>VLOOKUP(B44,'[1]Variable A'!A23:G56,6,FALSE)</f>
        <v>238002722</v>
      </c>
      <c r="F44" s="92">
        <v>0</v>
      </c>
      <c r="G44" s="92">
        <v>129614435.13</v>
      </c>
      <c r="H44" s="93">
        <f>VLOOKUP(B44,'[1]Variable A'!A$4:G$37,7,FALSE)</f>
        <v>266680039</v>
      </c>
      <c r="I44" t="s">
        <v>255</v>
      </c>
      <c r="J44">
        <v>92.79</v>
      </c>
      <c r="K44" s="94">
        <f t="shared" si="0"/>
        <v>89.246545370424215</v>
      </c>
      <c r="L44">
        <v>88.2</v>
      </c>
      <c r="M44">
        <v>90.2</v>
      </c>
      <c r="N44" s="95">
        <v>88.3</v>
      </c>
      <c r="O44" t="s">
        <v>255</v>
      </c>
      <c r="P44">
        <v>91.5</v>
      </c>
      <c r="Q44" s="96">
        <f t="shared" si="1"/>
        <v>88.773272685212106</v>
      </c>
    </row>
    <row r="45" spans="2:17" x14ac:dyDescent="0.25">
      <c r="B45" t="s">
        <v>235</v>
      </c>
      <c r="C45" s="92">
        <v>4623258755.1099997</v>
      </c>
      <c r="D45" s="92">
        <v>6354536829.4099998</v>
      </c>
      <c r="E45" s="93">
        <f>VLOOKUP(B45,'[1]Variable A'!A24:G57,6,FALSE)</f>
        <v>12026517642</v>
      </c>
      <c r="F45" s="92">
        <v>5841364278.3100004</v>
      </c>
      <c r="G45" s="92">
        <v>7097162011.8900003</v>
      </c>
      <c r="H45" s="93">
        <f>VLOOKUP(B45,'[1]Variable A'!A$4:G$37,7,FALSE)</f>
        <v>14911620576</v>
      </c>
      <c r="I45">
        <v>79.150000000000006</v>
      </c>
      <c r="J45">
        <v>89.54</v>
      </c>
      <c r="K45" s="94">
        <f t="shared" si="0"/>
        <v>80.651982664825013</v>
      </c>
      <c r="L45">
        <v>81.2</v>
      </c>
      <c r="M45">
        <v>89.8</v>
      </c>
      <c r="N45" s="95">
        <v>94.2</v>
      </c>
      <c r="O45">
        <v>80.17</v>
      </c>
      <c r="P45">
        <v>89.67</v>
      </c>
      <c r="Q45" s="96">
        <f t="shared" si="1"/>
        <v>87.425991332412508</v>
      </c>
    </row>
    <row r="46" spans="2:17" x14ac:dyDescent="0.25">
      <c r="B46" t="s">
        <v>236</v>
      </c>
      <c r="C46" s="92">
        <v>1621037850.1900001</v>
      </c>
      <c r="D46" s="92">
        <v>1612079677.0899999</v>
      </c>
      <c r="E46" s="93">
        <f>VLOOKUP(B46,'[1]Variable A'!A25:G58,6,FALSE)</f>
        <v>10424236577</v>
      </c>
      <c r="F46" s="92">
        <v>1680377897.95</v>
      </c>
      <c r="G46" s="92">
        <v>1677083612.3399999</v>
      </c>
      <c r="H46" s="93">
        <f>VLOOKUP(B46,'[1]Variable A'!A$4:G$37,7,FALSE)</f>
        <v>11438202108</v>
      </c>
      <c r="I46">
        <v>96.47</v>
      </c>
      <c r="J46">
        <v>96.12</v>
      </c>
      <c r="K46" s="94">
        <f t="shared" si="0"/>
        <v>91.135271772380889</v>
      </c>
      <c r="L46">
        <v>68.400000000000006</v>
      </c>
      <c r="M46">
        <v>67.099999999999994</v>
      </c>
      <c r="N46" s="95">
        <v>61.1</v>
      </c>
      <c r="O46">
        <v>82.43</v>
      </c>
      <c r="P46">
        <v>81.61</v>
      </c>
      <c r="Q46" s="96">
        <f t="shared" si="1"/>
        <v>76.117635886190442</v>
      </c>
    </row>
    <row r="47" spans="2:17" x14ac:dyDescent="0.25">
      <c r="B47" t="s">
        <v>237</v>
      </c>
      <c r="C47" s="92">
        <v>1809672839.03</v>
      </c>
      <c r="D47" s="92">
        <v>2709377999.9099998</v>
      </c>
      <c r="E47" s="93">
        <f>VLOOKUP(B47,'[1]Variable A'!A26:G59,6,FALSE)</f>
        <v>3209137186</v>
      </c>
      <c r="F47" s="92">
        <v>2749969040.4499998</v>
      </c>
      <c r="G47" s="92">
        <v>4682810817.7600002</v>
      </c>
      <c r="H47" s="93">
        <f>VLOOKUP(B47,'[1]Variable A'!A$4:G$37,7,FALSE)</f>
        <v>4808747927</v>
      </c>
      <c r="I47">
        <v>65.81</v>
      </c>
      <c r="J47">
        <v>57.86</v>
      </c>
      <c r="K47" s="94">
        <f t="shared" si="0"/>
        <v>66.735400455936599</v>
      </c>
      <c r="L47">
        <v>72</v>
      </c>
      <c r="M47">
        <v>73.900000000000006</v>
      </c>
      <c r="N47" s="95">
        <v>75.900000000000006</v>
      </c>
      <c r="O47">
        <v>68.900000000000006</v>
      </c>
      <c r="P47">
        <v>65.88</v>
      </c>
      <c r="Q47" s="96">
        <f t="shared" si="1"/>
        <v>71.317700227968302</v>
      </c>
    </row>
    <row r="48" spans="2:17" x14ac:dyDescent="0.25">
      <c r="B48" t="s">
        <v>238</v>
      </c>
      <c r="C48" s="92">
        <v>67759094.540000007</v>
      </c>
      <c r="D48" s="92">
        <v>666373559.47000003</v>
      </c>
      <c r="E48" s="93">
        <f>VLOOKUP(B48,'[1]Variable A'!A27:G60,6,FALSE)</f>
        <v>2240000000</v>
      </c>
      <c r="F48" s="92">
        <v>277222191.25999999</v>
      </c>
      <c r="G48" s="92">
        <v>1103457394.3199999</v>
      </c>
      <c r="H48" s="93">
        <f>VLOOKUP(B48,'[1]Variable A'!A$4:G$37,7,FALSE)</f>
        <v>3484000000</v>
      </c>
      <c r="I48">
        <v>24.44</v>
      </c>
      <c r="J48">
        <v>60.39</v>
      </c>
      <c r="K48" s="94">
        <f t="shared" si="0"/>
        <v>64.293915040183705</v>
      </c>
      <c r="L48">
        <v>61.2</v>
      </c>
      <c r="M48">
        <v>71.900000000000006</v>
      </c>
      <c r="N48" s="95">
        <v>73.2</v>
      </c>
      <c r="O48">
        <v>42.82</v>
      </c>
      <c r="P48">
        <v>66.14</v>
      </c>
      <c r="Q48" s="96">
        <f t="shared" si="1"/>
        <v>68.746957520091854</v>
      </c>
    </row>
    <row r="49" spans="2:17" x14ac:dyDescent="0.25">
      <c r="B49" t="s">
        <v>239</v>
      </c>
      <c r="C49" s="92">
        <v>1272580660.72</v>
      </c>
      <c r="D49" s="92">
        <v>993948891.96000004</v>
      </c>
      <c r="E49" s="93">
        <f>VLOOKUP(B49,'[1]Variable A'!A28:G61,6,FALSE)</f>
        <v>1875642106</v>
      </c>
      <c r="F49" s="92">
        <v>1549501351.6500001</v>
      </c>
      <c r="G49" s="92">
        <v>1704448589.27</v>
      </c>
      <c r="H49" s="93">
        <f>VLOOKUP(B49,'[1]Variable A'!A$4:G$37,7,FALSE)</f>
        <v>1890537822</v>
      </c>
      <c r="I49">
        <v>82.13</v>
      </c>
      <c r="J49">
        <v>58.31</v>
      </c>
      <c r="K49" s="94">
        <f t="shared" si="0"/>
        <v>99.212091087167892</v>
      </c>
      <c r="L49">
        <v>56.4</v>
      </c>
      <c r="M49">
        <v>65.400000000000006</v>
      </c>
      <c r="N49" s="95">
        <v>64.900000000000006</v>
      </c>
      <c r="O49">
        <v>69.260000000000005</v>
      </c>
      <c r="P49">
        <v>61.86</v>
      </c>
      <c r="Q49" s="96">
        <f t="shared" si="1"/>
        <v>82.056045543583949</v>
      </c>
    </row>
    <row r="50" spans="2:17" x14ac:dyDescent="0.25">
      <c r="B50" t="s">
        <v>240</v>
      </c>
      <c r="C50" s="92">
        <v>2854835510.73</v>
      </c>
      <c r="D50" s="92">
        <v>1482874211.3099999</v>
      </c>
      <c r="E50" s="93">
        <f>VLOOKUP(B50,'[1]Variable A'!A29:G62,6,FALSE)</f>
        <v>3077943960</v>
      </c>
      <c r="F50" s="92">
        <v>3465600491.3499999</v>
      </c>
      <c r="G50" s="92">
        <v>3130045894.5999999</v>
      </c>
      <c r="H50" s="93">
        <f>VLOOKUP(B50,'[1]Variable A'!A$4:G$37,7,FALSE)</f>
        <v>5998639951</v>
      </c>
      <c r="I50">
        <v>82.38</v>
      </c>
      <c r="J50">
        <v>47.38</v>
      </c>
      <c r="K50" s="94">
        <f t="shared" si="0"/>
        <v>51.310696843655258</v>
      </c>
      <c r="L50">
        <v>82.7</v>
      </c>
      <c r="M50">
        <v>84.5</v>
      </c>
      <c r="N50" s="95">
        <v>85.6</v>
      </c>
      <c r="O50">
        <v>82.54</v>
      </c>
      <c r="P50">
        <v>65.94</v>
      </c>
      <c r="Q50" s="96">
        <f t="shared" si="1"/>
        <v>68.455348421827622</v>
      </c>
    </row>
    <row r="51" spans="2:17" x14ac:dyDescent="0.25">
      <c r="B51" t="s">
        <v>241</v>
      </c>
      <c r="C51" s="92">
        <v>1699461976.51</v>
      </c>
      <c r="D51" s="92">
        <v>2653798229.02</v>
      </c>
      <c r="E51" s="93">
        <f>VLOOKUP(B51,'[1]Variable A'!A30:G63,6,FALSE)</f>
        <v>3236352749</v>
      </c>
      <c r="F51" s="92">
        <v>2078419236.24</v>
      </c>
      <c r="G51" s="92">
        <v>4008622781.4200001</v>
      </c>
      <c r="H51" s="93">
        <f>VLOOKUP(B51,'[1]Variable A'!A$4:G$37,7,FALSE)</f>
        <v>5965039916</v>
      </c>
      <c r="I51">
        <v>81.77</v>
      </c>
      <c r="J51">
        <v>66.2</v>
      </c>
      <c r="K51" s="94">
        <f t="shared" si="0"/>
        <v>54.255341029976101</v>
      </c>
      <c r="L51">
        <v>62.2</v>
      </c>
      <c r="M51">
        <v>69.099999999999994</v>
      </c>
      <c r="N51" s="95">
        <v>74.8</v>
      </c>
      <c r="O51">
        <v>71.98</v>
      </c>
      <c r="P51">
        <v>67.650000000000006</v>
      </c>
      <c r="Q51" s="96">
        <f t="shared" si="1"/>
        <v>64.527670514988046</v>
      </c>
    </row>
    <row r="52" spans="2:17" x14ac:dyDescent="0.25">
      <c r="B52" t="s">
        <v>242</v>
      </c>
      <c r="C52" s="92">
        <v>2580973620.1700001</v>
      </c>
      <c r="D52" s="92">
        <v>627612484.54999995</v>
      </c>
      <c r="E52" s="93">
        <f>VLOOKUP(B52,'[1]Variable A'!A31:G64,6,FALSE)</f>
        <v>346987939</v>
      </c>
      <c r="F52" s="92">
        <v>2889416340.48</v>
      </c>
      <c r="G52" s="92">
        <v>643377447.87</v>
      </c>
      <c r="H52" s="93">
        <f>VLOOKUP(B52,'[1]Variable A'!A$4:G$37,7,FALSE)</f>
        <v>362644809</v>
      </c>
      <c r="I52">
        <v>89.33</v>
      </c>
      <c r="J52">
        <v>97.55</v>
      </c>
      <c r="K52" s="94">
        <f t="shared" si="0"/>
        <v>95.682588138191164</v>
      </c>
      <c r="L52">
        <v>62</v>
      </c>
      <c r="M52">
        <v>66.599999999999994</v>
      </c>
      <c r="N52" s="95">
        <v>68.5</v>
      </c>
      <c r="O52">
        <v>75.66</v>
      </c>
      <c r="P52">
        <v>82.07</v>
      </c>
      <c r="Q52" s="96">
        <f t="shared" si="1"/>
        <v>82.091294069095582</v>
      </c>
    </row>
    <row r="53" spans="2:17" x14ac:dyDescent="0.25">
      <c r="B53" t="s">
        <v>243</v>
      </c>
      <c r="C53" s="92">
        <v>1014055908.3200001</v>
      </c>
      <c r="D53" s="92">
        <v>279456595.47000003</v>
      </c>
      <c r="E53" s="93">
        <f>VLOOKUP(B53,'[1]Variable A'!A32:G65,6,FALSE)</f>
        <v>3584723645</v>
      </c>
      <c r="F53" s="92">
        <v>1053212612.75</v>
      </c>
      <c r="G53" s="92">
        <v>328805046.06999999</v>
      </c>
      <c r="H53" s="93">
        <f>VLOOKUP(B53,'[1]Variable A'!A$4:G$37,7,FALSE)</f>
        <v>4526864173</v>
      </c>
      <c r="I53">
        <v>96.28</v>
      </c>
      <c r="J53">
        <v>84.99</v>
      </c>
      <c r="K53" s="94">
        <f t="shared" si="0"/>
        <v>79.187788897681159</v>
      </c>
      <c r="L53">
        <v>62.5</v>
      </c>
      <c r="M53">
        <v>62.2</v>
      </c>
      <c r="N53" s="95">
        <v>66.099999999999994</v>
      </c>
      <c r="O53">
        <v>79.39</v>
      </c>
      <c r="P53">
        <v>73.599999999999994</v>
      </c>
      <c r="Q53" s="96">
        <f t="shared" si="1"/>
        <v>72.64389444884057</v>
      </c>
    </row>
    <row r="54" spans="2:17" x14ac:dyDescent="0.25">
      <c r="B54" t="s">
        <v>244</v>
      </c>
      <c r="C54" s="92">
        <v>4756307024.6800003</v>
      </c>
      <c r="D54" s="92">
        <v>4567590827.5299997</v>
      </c>
      <c r="E54" s="93">
        <f>VLOOKUP(B54,'[1]Variable A'!A33:G66,6,FALSE)</f>
        <v>7338435710</v>
      </c>
      <c r="F54" s="92">
        <v>11433303632.450001</v>
      </c>
      <c r="G54" s="92">
        <v>7089671933.3500004</v>
      </c>
      <c r="H54" s="93">
        <f>VLOOKUP(B54,'[1]Variable A'!A$4:G$37,7,FALSE)</f>
        <v>12732387610</v>
      </c>
      <c r="I54">
        <v>41.6</v>
      </c>
      <c r="J54">
        <v>64.430000000000007</v>
      </c>
      <c r="K54" s="94">
        <f t="shared" si="0"/>
        <v>57.635974765930023</v>
      </c>
      <c r="L54">
        <v>56.7</v>
      </c>
      <c r="M54">
        <v>57.6</v>
      </c>
      <c r="N54" s="95">
        <v>60.9</v>
      </c>
      <c r="O54">
        <v>49.15</v>
      </c>
      <c r="P54">
        <v>61.01</v>
      </c>
      <c r="Q54" s="96">
        <f t="shared" si="1"/>
        <v>59.267987382965011</v>
      </c>
    </row>
    <row r="55" spans="2:17" x14ac:dyDescent="0.25">
      <c r="B55" t="s">
        <v>245</v>
      </c>
      <c r="C55" s="92">
        <v>3574938513</v>
      </c>
      <c r="D55" s="92">
        <v>2003837727</v>
      </c>
      <c r="E55" s="93">
        <f>VLOOKUP(B55,'[1]Variable A'!A34:G67,6,FALSE)</f>
        <v>3523296980</v>
      </c>
      <c r="F55" s="92">
        <v>6013813350</v>
      </c>
      <c r="G55" s="92">
        <v>3178991870</v>
      </c>
      <c r="H55" s="93">
        <f>VLOOKUP(B55,'[1]Variable A'!A$4:G$37,7,FALSE)</f>
        <v>4338391628</v>
      </c>
      <c r="I55">
        <v>59.45</v>
      </c>
      <c r="J55">
        <v>63.03</v>
      </c>
      <c r="K55" s="94">
        <f t="shared" si="0"/>
        <v>81.212054653172032</v>
      </c>
      <c r="L55">
        <v>83.4</v>
      </c>
      <c r="M55">
        <v>90.5</v>
      </c>
      <c r="N55" s="95">
        <v>94.5</v>
      </c>
      <c r="O55">
        <v>71.42</v>
      </c>
      <c r="P55">
        <v>76.77</v>
      </c>
      <c r="Q55" s="96">
        <f t="shared" si="1"/>
        <v>87.856027326586016</v>
      </c>
    </row>
    <row r="56" spans="2:17" x14ac:dyDescent="0.25">
      <c r="B56" t="s">
        <v>246</v>
      </c>
      <c r="C56" s="92">
        <v>590821260.49000001</v>
      </c>
      <c r="D56" s="92">
        <v>1039401348.54</v>
      </c>
      <c r="E56" s="93">
        <f>VLOOKUP(B56,'[1]Variable A'!A35:G68,6,FALSE)</f>
        <v>2512797962</v>
      </c>
      <c r="F56" s="92">
        <v>970476116.72000003</v>
      </c>
      <c r="G56" s="92">
        <v>1957494033.21</v>
      </c>
      <c r="H56" s="93">
        <f>VLOOKUP(B56,'[1]Variable A'!A$4:G$37,7,FALSE)</f>
        <v>3013718071</v>
      </c>
      <c r="I56">
        <v>60.88</v>
      </c>
      <c r="J56">
        <v>53.1</v>
      </c>
      <c r="K56" s="94">
        <f t="shared" si="0"/>
        <v>83.378667240967673</v>
      </c>
      <c r="L56">
        <v>75.2</v>
      </c>
      <c r="M56">
        <v>75.3</v>
      </c>
      <c r="N56" s="95">
        <v>72.2</v>
      </c>
      <c r="O56">
        <v>68.040000000000006</v>
      </c>
      <c r="P56">
        <v>64.2</v>
      </c>
      <c r="Q56" s="96">
        <f t="shared" si="1"/>
        <v>77.789333620483831</v>
      </c>
    </row>
    <row r="57" spans="2:17" x14ac:dyDescent="0.25">
      <c r="B57" s="97" t="s">
        <v>192</v>
      </c>
      <c r="C57" s="98">
        <v>89644734845.399994</v>
      </c>
      <c r="D57" s="98">
        <v>109280737549.36</v>
      </c>
      <c r="E57" s="98">
        <f>SUM(E25:E56)</f>
        <v>291112249614</v>
      </c>
      <c r="F57" s="98">
        <v>146288050319.47</v>
      </c>
      <c r="G57" s="98">
        <v>212435130811.39999</v>
      </c>
      <c r="H57" s="98">
        <v>296733824885</v>
      </c>
      <c r="I57" s="97">
        <v>67.849999999999994</v>
      </c>
      <c r="J57" s="97">
        <v>73.19</v>
      </c>
      <c r="K57" s="97"/>
      <c r="L57" s="97">
        <v>68.22</v>
      </c>
      <c r="M57" s="97">
        <v>74.260000000000005</v>
      </c>
      <c r="N57" s="99">
        <v>76.284374999999997</v>
      </c>
      <c r="O57" s="97">
        <v>67.709999999999994</v>
      </c>
      <c r="P57" s="97">
        <v>73.73</v>
      </c>
      <c r="Q57" s="100">
        <v>79.917118995146211</v>
      </c>
    </row>
    <row r="58" spans="2:17" x14ac:dyDescent="0.25"/>
    <row r="59" spans="2:17" ht="15.75" x14ac:dyDescent="0.3">
      <c r="B59" s="162" t="s">
        <v>418</v>
      </c>
    </row>
    <row r="60" spans="2:17" x14ac:dyDescent="0.25"/>
    <row r="61" spans="2:17" hidden="1" x14ac:dyDescent="0.25"/>
    <row r="62" spans="2:17" hidden="1" x14ac:dyDescent="0.25"/>
    <row r="63" spans="2:17" hidden="1" x14ac:dyDescent="0.25"/>
    <row r="64" spans="2: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21">
    <mergeCell ref="C10:F10"/>
    <mergeCell ref="O23:Q23"/>
    <mergeCell ref="C11:F11"/>
    <mergeCell ref="C12:F12"/>
    <mergeCell ref="B13:F13"/>
    <mergeCell ref="C14:C15"/>
    <mergeCell ref="E14:F16"/>
    <mergeCell ref="C17:C19"/>
    <mergeCell ref="D17:E17"/>
    <mergeCell ref="D18:E18"/>
    <mergeCell ref="D19:E19"/>
    <mergeCell ref="B23:B24"/>
    <mergeCell ref="C23:E23"/>
    <mergeCell ref="F23:H23"/>
    <mergeCell ref="I23:K23"/>
    <mergeCell ref="L23:N23"/>
    <mergeCell ref="B2:F4"/>
    <mergeCell ref="C5:F6"/>
    <mergeCell ref="C7:F7"/>
    <mergeCell ref="C8:F8"/>
    <mergeCell ref="C9:F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3"/>
  <sheetViews>
    <sheetView showGridLines="0" showRowColHeaders="0" zoomScaleNormal="100" workbookViewId="0">
      <selection activeCell="P42" sqref="P42"/>
    </sheetView>
  </sheetViews>
  <sheetFormatPr baseColWidth="10" defaultColWidth="0" defaultRowHeight="15" zeroHeight="1" x14ac:dyDescent="0.25"/>
  <cols>
    <col min="1" max="1" width="4.28515625" customWidth="1"/>
    <col min="2" max="2" width="37.85546875" customWidth="1"/>
    <col min="3" max="3" width="52.140625" customWidth="1"/>
    <col min="4" max="4" width="21.28515625" customWidth="1"/>
    <col min="5" max="5" width="21.7109375" customWidth="1"/>
    <col min="6" max="6" width="22.42578125" customWidth="1"/>
    <col min="7" max="7" width="21.5703125" customWidth="1"/>
    <col min="8" max="9" width="17" style="129" customWidth="1"/>
    <col min="10" max="15" width="17" customWidth="1"/>
    <col min="16" max="16" width="4.28515625" customWidth="1"/>
    <col min="17" max="16384" width="11.42578125" hidden="1"/>
  </cols>
  <sheetData>
    <row r="1" spans="2:7" x14ac:dyDescent="0.25"/>
    <row r="2" spans="2:7" x14ac:dyDescent="0.25">
      <c r="B2" s="272" t="s">
        <v>29</v>
      </c>
      <c r="C2" s="273"/>
      <c r="D2" s="273"/>
      <c r="E2" s="273"/>
      <c r="F2" s="273"/>
      <c r="G2" s="273"/>
    </row>
    <row r="3" spans="2:7" x14ac:dyDescent="0.25">
      <c r="B3" s="272"/>
      <c r="C3" s="273"/>
      <c r="D3" s="273"/>
      <c r="E3" s="273"/>
      <c r="F3" s="273"/>
      <c r="G3" s="273"/>
    </row>
    <row r="4" spans="2:7" x14ac:dyDescent="0.25">
      <c r="B4" s="272"/>
      <c r="C4" s="273"/>
      <c r="D4" s="273"/>
      <c r="E4" s="273"/>
      <c r="F4" s="273"/>
      <c r="G4" s="273"/>
    </row>
    <row r="5" spans="2:7" ht="15.75" x14ac:dyDescent="0.25">
      <c r="B5" s="30" t="s">
        <v>195</v>
      </c>
      <c r="C5" s="325" t="s">
        <v>335</v>
      </c>
      <c r="D5" s="256">
        <v>2023</v>
      </c>
      <c r="E5" s="256"/>
      <c r="F5" s="256">
        <v>2024</v>
      </c>
      <c r="G5" s="256"/>
    </row>
    <row r="6" spans="2:7" ht="32.1" customHeight="1" x14ac:dyDescent="0.25">
      <c r="B6" s="106">
        <v>4</v>
      </c>
      <c r="C6" s="326"/>
      <c r="D6" s="282">
        <f>N39</f>
        <v>59.210687292310396</v>
      </c>
      <c r="E6" s="282"/>
      <c r="F6" s="282">
        <f>O39</f>
        <v>55.178902357941226</v>
      </c>
      <c r="G6" s="282"/>
    </row>
    <row r="7" spans="2:7" ht="118.5" customHeight="1" x14ac:dyDescent="0.25">
      <c r="B7" s="107" t="s">
        <v>305</v>
      </c>
      <c r="C7" s="108" t="s">
        <v>336</v>
      </c>
      <c r="D7" s="308"/>
      <c r="E7" s="308"/>
      <c r="F7" s="308"/>
      <c r="G7" s="308"/>
    </row>
    <row r="8" spans="2:7" ht="66.95" customHeight="1" x14ac:dyDescent="0.25">
      <c r="B8" s="122" t="s">
        <v>314</v>
      </c>
      <c r="C8" s="260" t="s">
        <v>337</v>
      </c>
      <c r="D8" s="260"/>
      <c r="E8" s="122" t="s">
        <v>39</v>
      </c>
      <c r="F8" s="309"/>
      <c r="G8" s="309"/>
    </row>
    <row r="9" spans="2:7" x14ac:dyDescent="0.25">
      <c r="B9" s="123" t="s">
        <v>0</v>
      </c>
      <c r="C9" s="260" t="s">
        <v>338</v>
      </c>
      <c r="D9" s="260"/>
      <c r="E9" s="260"/>
      <c r="F9" s="260"/>
      <c r="G9" s="260"/>
    </row>
    <row r="10" spans="2:7" ht="28.5" customHeight="1" x14ac:dyDescent="0.25">
      <c r="B10" s="123" t="s">
        <v>1</v>
      </c>
      <c r="C10" s="260" t="s">
        <v>339</v>
      </c>
      <c r="D10" s="260"/>
      <c r="E10" s="260"/>
      <c r="F10" s="260"/>
      <c r="G10" s="260"/>
    </row>
    <row r="11" spans="2:7" ht="59.1" customHeight="1" x14ac:dyDescent="0.25">
      <c r="B11" s="122" t="s">
        <v>321</v>
      </c>
      <c r="C11" s="260" t="s">
        <v>340</v>
      </c>
      <c r="D11" s="260"/>
      <c r="E11" s="122" t="s">
        <v>45</v>
      </c>
      <c r="F11" s="309"/>
      <c r="G11" s="309"/>
    </row>
    <row r="12" spans="2:7" ht="26.1" customHeight="1" x14ac:dyDescent="0.25">
      <c r="B12" s="123" t="s">
        <v>3</v>
      </c>
      <c r="C12" s="260" t="s">
        <v>341</v>
      </c>
      <c r="D12" s="260"/>
      <c r="E12" s="260"/>
      <c r="F12" s="260"/>
      <c r="G12" s="260"/>
    </row>
    <row r="13" spans="2:7" ht="20.25" x14ac:dyDescent="0.25">
      <c r="B13" s="262" t="s">
        <v>46</v>
      </c>
      <c r="C13" s="262"/>
      <c r="D13" s="262"/>
      <c r="E13" s="262"/>
      <c r="F13" s="262"/>
      <c r="G13" s="262"/>
    </row>
    <row r="14" spans="2:7" x14ac:dyDescent="0.25">
      <c r="B14" s="258" t="s">
        <v>294</v>
      </c>
      <c r="C14" s="259" t="s">
        <v>47</v>
      </c>
      <c r="D14" s="258" t="s">
        <v>295</v>
      </c>
      <c r="E14" s="258"/>
      <c r="F14" s="263"/>
      <c r="G14" s="263"/>
    </row>
    <row r="15" spans="2:7" x14ac:dyDescent="0.25">
      <c r="B15" s="258"/>
      <c r="C15" s="259"/>
      <c r="D15" s="258"/>
      <c r="E15" s="258"/>
      <c r="F15" s="263"/>
      <c r="G15" s="263"/>
    </row>
    <row r="16" spans="2:7" x14ac:dyDescent="0.25">
      <c r="B16" s="110" t="s">
        <v>296</v>
      </c>
      <c r="C16" s="111" t="s">
        <v>49</v>
      </c>
      <c r="D16" s="258"/>
      <c r="E16" s="258"/>
      <c r="F16" s="263"/>
      <c r="G16" s="263"/>
    </row>
    <row r="17" spans="2:15" x14ac:dyDescent="0.25">
      <c r="B17" s="258" t="s">
        <v>297</v>
      </c>
      <c r="C17" s="259" t="s">
        <v>342</v>
      </c>
      <c r="D17" s="258" t="s">
        <v>298</v>
      </c>
      <c r="E17" s="258"/>
      <c r="F17" s="260" t="s">
        <v>69</v>
      </c>
      <c r="G17" s="260"/>
    </row>
    <row r="18" spans="2:15" x14ac:dyDescent="0.25">
      <c r="B18" s="258"/>
      <c r="C18" s="259"/>
      <c r="D18" s="258"/>
      <c r="E18" s="258"/>
      <c r="F18" s="260"/>
      <c r="G18" s="260"/>
    </row>
    <row r="19" spans="2:15" x14ac:dyDescent="0.25">
      <c r="B19" s="258"/>
      <c r="C19" s="259"/>
      <c r="D19" s="258" t="s">
        <v>52</v>
      </c>
      <c r="E19" s="258"/>
      <c r="F19" s="260" t="s">
        <v>299</v>
      </c>
      <c r="G19" s="260"/>
    </row>
    <row r="20" spans="2:15" x14ac:dyDescent="0.25">
      <c r="B20" s="258"/>
      <c r="C20" s="259"/>
      <c r="D20" s="258"/>
      <c r="E20" s="258"/>
      <c r="F20" s="260"/>
      <c r="G20" s="260"/>
    </row>
    <row r="21" spans="2:15" ht="15.75" x14ac:dyDescent="0.3">
      <c r="B21" s="112" t="s">
        <v>300</v>
      </c>
    </row>
    <row r="22" spans="2:15" ht="78.95" customHeight="1" x14ac:dyDescent="0.25"/>
    <row r="23" spans="2:15" ht="115.5" customHeight="1" x14ac:dyDescent="0.25">
      <c r="B23" s="329"/>
      <c r="C23" s="329"/>
      <c r="D23" s="266" t="s">
        <v>343</v>
      </c>
      <c r="E23" s="267"/>
      <c r="F23" s="266" t="s">
        <v>344</v>
      </c>
      <c r="G23" s="267"/>
      <c r="H23" s="266" t="s">
        <v>345</v>
      </c>
      <c r="I23" s="267"/>
      <c r="J23" s="266" t="s">
        <v>346</v>
      </c>
      <c r="K23" s="267"/>
      <c r="L23" s="266" t="s">
        <v>347</v>
      </c>
      <c r="M23" s="267"/>
      <c r="N23" s="266" t="s">
        <v>348</v>
      </c>
      <c r="O23" s="267"/>
    </row>
    <row r="24" spans="2:15" ht="24" customHeight="1" thickBot="1" x14ac:dyDescent="0.35">
      <c r="B24" s="284" t="s">
        <v>312</v>
      </c>
      <c r="C24" s="285"/>
      <c r="D24" s="120">
        <v>2023</v>
      </c>
      <c r="E24" s="120">
        <v>2024</v>
      </c>
      <c r="F24" s="120">
        <v>2023</v>
      </c>
      <c r="G24" s="120">
        <v>2024</v>
      </c>
      <c r="H24" s="120">
        <v>2023</v>
      </c>
      <c r="I24" s="120">
        <v>2024</v>
      </c>
      <c r="J24" s="120">
        <v>2023</v>
      </c>
      <c r="K24" s="120">
        <v>2024</v>
      </c>
      <c r="L24" s="120">
        <v>2023</v>
      </c>
      <c r="M24" s="120">
        <v>2024</v>
      </c>
      <c r="N24" s="120">
        <v>2023</v>
      </c>
      <c r="O24" s="120">
        <v>2024</v>
      </c>
    </row>
    <row r="25" spans="2:15" ht="16.5" thickTop="1" x14ac:dyDescent="0.3">
      <c r="B25" s="328" t="s">
        <v>75</v>
      </c>
      <c r="C25" s="328"/>
      <c r="D25" s="130">
        <v>977858659.20100021</v>
      </c>
      <c r="E25" s="130">
        <v>283004890.21000004</v>
      </c>
      <c r="F25" s="130">
        <v>1393197917.7166004</v>
      </c>
      <c r="G25" s="130">
        <v>442143439.53000003</v>
      </c>
      <c r="H25" s="131">
        <v>3</v>
      </c>
      <c r="I25" s="131">
        <v>4</v>
      </c>
      <c r="J25" s="132">
        <f>(D25/F25)*100</f>
        <v>70.188064937943224</v>
      </c>
      <c r="K25" s="132">
        <f>(E25/G25)*100</f>
        <v>64.007483750258785</v>
      </c>
      <c r="L25" s="132">
        <f>((H25)*(100))/11</f>
        <v>27.272727272727273</v>
      </c>
      <c r="M25" s="132">
        <f>((I25)*(100))/11</f>
        <v>36.363636363636367</v>
      </c>
      <c r="N25" s="133">
        <f>(J25+L25)/2</f>
        <v>48.730396105335245</v>
      </c>
      <c r="O25" s="133">
        <f>(K25+M25)/2</f>
        <v>50.18556005694758</v>
      </c>
    </row>
    <row r="26" spans="2:15" ht="15.75" x14ac:dyDescent="0.3">
      <c r="B26" s="327" t="s">
        <v>76</v>
      </c>
      <c r="C26" s="327"/>
      <c r="D26" s="117">
        <v>300611670.81</v>
      </c>
      <c r="E26" s="117">
        <v>0</v>
      </c>
      <c r="F26" s="117">
        <v>436708812.09000003</v>
      </c>
      <c r="G26" s="117">
        <v>0</v>
      </c>
      <c r="H26" s="117">
        <v>1</v>
      </c>
      <c r="I26" s="117">
        <v>1</v>
      </c>
      <c r="J26" s="134">
        <f t="shared" ref="J26:K39" si="0">(D26/F26)*100</f>
        <v>68.83572359608074</v>
      </c>
      <c r="K26" s="134">
        <v>0</v>
      </c>
      <c r="L26" s="134">
        <f>(H26)*100</f>
        <v>100</v>
      </c>
      <c r="M26" s="134">
        <f>(I26)*100</f>
        <v>100</v>
      </c>
      <c r="N26" s="135">
        <f>(J26+L26)/2</f>
        <v>84.417861798040377</v>
      </c>
      <c r="O26" s="135">
        <f>(K26+M26)/2</f>
        <v>50</v>
      </c>
    </row>
    <row r="27" spans="2:15" ht="15.75" x14ac:dyDescent="0.3">
      <c r="B27" s="327" t="s">
        <v>90</v>
      </c>
      <c r="C27" s="327"/>
      <c r="D27" s="117">
        <v>35897534.563000001</v>
      </c>
      <c r="E27" s="117">
        <v>24304768.489999998</v>
      </c>
      <c r="F27" s="117">
        <v>68439889.862199992</v>
      </c>
      <c r="G27" s="117">
        <v>24304768.489999998</v>
      </c>
      <c r="H27" s="117">
        <v>0</v>
      </c>
      <c r="I27" s="117">
        <v>0</v>
      </c>
      <c r="J27" s="134">
        <f t="shared" si="0"/>
        <v>52.451186925165629</v>
      </c>
      <c r="K27" s="134">
        <f t="shared" si="0"/>
        <v>100</v>
      </c>
      <c r="L27" s="134">
        <f t="shared" ref="L27:M38" si="1">(H27)*100</f>
        <v>0</v>
      </c>
      <c r="M27" s="134">
        <f t="shared" si="1"/>
        <v>0</v>
      </c>
      <c r="N27" s="135">
        <f t="shared" ref="N27:O38" si="2">(J27+L27)/2</f>
        <v>26.225593462582815</v>
      </c>
      <c r="O27" s="135">
        <f>(K27+M27)/2</f>
        <v>50</v>
      </c>
    </row>
    <row r="28" spans="2:15" ht="15.75" x14ac:dyDescent="0.3">
      <c r="B28" s="327" t="s">
        <v>93</v>
      </c>
      <c r="C28" s="327"/>
      <c r="D28" s="117">
        <v>320581159.06800002</v>
      </c>
      <c r="E28" s="117">
        <v>123940971.67999999</v>
      </c>
      <c r="F28" s="117">
        <v>413723808.95440006</v>
      </c>
      <c r="G28" s="117">
        <v>156801458.91</v>
      </c>
      <c r="H28" s="117">
        <v>0</v>
      </c>
      <c r="I28" s="117">
        <v>0</v>
      </c>
      <c r="J28" s="134">
        <f t="shared" si="0"/>
        <v>77.486756171514884</v>
      </c>
      <c r="K28" s="134">
        <f t="shared" si="0"/>
        <v>79.043251600827844</v>
      </c>
      <c r="L28" s="134">
        <f t="shared" si="1"/>
        <v>0</v>
      </c>
      <c r="M28" s="134">
        <f t="shared" si="1"/>
        <v>0</v>
      </c>
      <c r="N28" s="135">
        <f t="shared" si="2"/>
        <v>38.743378085757442</v>
      </c>
      <c r="O28" s="135">
        <f t="shared" si="2"/>
        <v>39.521625800413922</v>
      </c>
    </row>
    <row r="29" spans="2:15" ht="15.75" x14ac:dyDescent="0.3">
      <c r="B29" s="327" t="s">
        <v>94</v>
      </c>
      <c r="C29" s="327"/>
      <c r="D29" s="117">
        <v>34399087.299999997</v>
      </c>
      <c r="E29" s="117">
        <v>0</v>
      </c>
      <c r="F29" s="117">
        <v>69353724.599999994</v>
      </c>
      <c r="G29" s="117">
        <v>0</v>
      </c>
      <c r="H29" s="117">
        <v>0</v>
      </c>
      <c r="I29" s="117">
        <v>0</v>
      </c>
      <c r="J29" s="134">
        <f t="shared" si="0"/>
        <v>49.59948077539876</v>
      </c>
      <c r="K29" s="134">
        <v>0</v>
      </c>
      <c r="L29" s="134">
        <f t="shared" si="1"/>
        <v>0</v>
      </c>
      <c r="M29" s="134">
        <f t="shared" si="1"/>
        <v>0</v>
      </c>
      <c r="N29" s="135">
        <f t="shared" si="2"/>
        <v>24.79974038769938</v>
      </c>
      <c r="O29" s="135">
        <f t="shared" si="2"/>
        <v>0</v>
      </c>
    </row>
    <row r="30" spans="2:15" ht="15.75" x14ac:dyDescent="0.3">
      <c r="B30" s="327" t="s">
        <v>95</v>
      </c>
      <c r="C30" s="327"/>
      <c r="D30" s="117">
        <v>63925551.729999997</v>
      </c>
      <c r="E30" s="117">
        <v>0</v>
      </c>
      <c r="F30" s="117">
        <v>66182981.640000001</v>
      </c>
      <c r="G30" s="117">
        <v>0</v>
      </c>
      <c r="H30" s="117">
        <v>0</v>
      </c>
      <c r="I30" s="117">
        <v>0</v>
      </c>
      <c r="J30" s="134">
        <f t="shared" si="0"/>
        <v>96.589108175453305</v>
      </c>
      <c r="K30" s="134">
        <v>0</v>
      </c>
      <c r="L30" s="134">
        <f t="shared" si="1"/>
        <v>0</v>
      </c>
      <c r="M30" s="134">
        <f t="shared" si="1"/>
        <v>0</v>
      </c>
      <c r="N30" s="135">
        <f t="shared" si="2"/>
        <v>48.294554087726652</v>
      </c>
      <c r="O30" s="135">
        <f t="shared" si="2"/>
        <v>0</v>
      </c>
    </row>
    <row r="31" spans="2:15" ht="15.75" x14ac:dyDescent="0.3">
      <c r="B31" s="327" t="s">
        <v>96</v>
      </c>
      <c r="C31" s="327"/>
      <c r="D31" s="117">
        <v>65716323.490000002</v>
      </c>
      <c r="E31" s="117">
        <v>76011383.150000006</v>
      </c>
      <c r="F31" s="117">
        <v>102988790.41</v>
      </c>
      <c r="G31" s="117">
        <v>119442404.44000001</v>
      </c>
      <c r="H31" s="117">
        <v>1</v>
      </c>
      <c r="I31" s="117">
        <v>1</v>
      </c>
      <c r="J31" s="134">
        <f t="shared" si="0"/>
        <v>63.809200232746001</v>
      </c>
      <c r="K31" s="134">
        <f t="shared" si="0"/>
        <v>63.638523944972249</v>
      </c>
      <c r="L31" s="134">
        <f t="shared" si="1"/>
        <v>100</v>
      </c>
      <c r="M31" s="134">
        <f t="shared" si="1"/>
        <v>100</v>
      </c>
      <c r="N31" s="135">
        <f t="shared" si="2"/>
        <v>81.904600116373004</v>
      </c>
      <c r="O31" s="135">
        <f t="shared" si="2"/>
        <v>81.819261972486117</v>
      </c>
    </row>
    <row r="32" spans="2:15" ht="15.75" x14ac:dyDescent="0.3">
      <c r="B32" s="327" t="s">
        <v>97</v>
      </c>
      <c r="C32" s="327"/>
      <c r="D32" s="117">
        <v>21430119.16</v>
      </c>
      <c r="E32" s="117">
        <v>16417565.82</v>
      </c>
      <c r="F32" s="117">
        <v>39393341.650000006</v>
      </c>
      <c r="G32" s="117">
        <v>23788711.240000002</v>
      </c>
      <c r="H32" s="117">
        <v>0</v>
      </c>
      <c r="I32" s="117">
        <v>0</v>
      </c>
      <c r="J32" s="134">
        <f t="shared" si="0"/>
        <v>54.400358696150363</v>
      </c>
      <c r="K32" s="134">
        <f t="shared" si="0"/>
        <v>69.014103598829507</v>
      </c>
      <c r="L32" s="134">
        <f t="shared" si="1"/>
        <v>0</v>
      </c>
      <c r="M32" s="134">
        <f t="shared" si="1"/>
        <v>0</v>
      </c>
      <c r="N32" s="135">
        <f t="shared" si="2"/>
        <v>27.200179348075181</v>
      </c>
      <c r="O32" s="135">
        <f t="shared" si="2"/>
        <v>34.507051799414754</v>
      </c>
    </row>
    <row r="33" spans="1:16" ht="15.75" x14ac:dyDescent="0.3">
      <c r="B33" s="327" t="s">
        <v>98</v>
      </c>
      <c r="C33" s="327"/>
      <c r="D33" s="117">
        <v>45676230.120000005</v>
      </c>
      <c r="E33" s="117">
        <v>28183746.07</v>
      </c>
      <c r="F33" s="117">
        <v>82064812.570000008</v>
      </c>
      <c r="G33" s="117">
        <v>81850481.450000003</v>
      </c>
      <c r="H33" s="117">
        <v>0</v>
      </c>
      <c r="I33" s="117">
        <v>1</v>
      </c>
      <c r="J33" s="134">
        <f t="shared" si="0"/>
        <v>55.658727156707869</v>
      </c>
      <c r="K33" s="134">
        <f t="shared" si="0"/>
        <v>34.433207442055917</v>
      </c>
      <c r="L33" s="134">
        <f t="shared" si="1"/>
        <v>0</v>
      </c>
      <c r="M33" s="134">
        <f t="shared" si="1"/>
        <v>100</v>
      </c>
      <c r="N33" s="135">
        <f t="shared" si="2"/>
        <v>27.829363578353934</v>
      </c>
      <c r="O33" s="135">
        <f t="shared" si="2"/>
        <v>67.216603721027951</v>
      </c>
    </row>
    <row r="34" spans="1:16" ht="15.75" x14ac:dyDescent="0.3">
      <c r="B34" s="327" t="s">
        <v>99</v>
      </c>
      <c r="C34" s="327"/>
      <c r="D34" s="117">
        <v>65857778.930000007</v>
      </c>
      <c r="E34" s="117">
        <v>13702655</v>
      </c>
      <c r="F34" s="117">
        <v>81179243.610000014</v>
      </c>
      <c r="G34" s="117">
        <v>35511815</v>
      </c>
      <c r="H34" s="117">
        <v>1</v>
      </c>
      <c r="I34" s="117">
        <v>1</v>
      </c>
      <c r="J34" s="134">
        <f t="shared" si="0"/>
        <v>81.126376646711392</v>
      </c>
      <c r="K34" s="134">
        <f t="shared" si="0"/>
        <v>38.586186034141029</v>
      </c>
      <c r="L34" s="134">
        <f t="shared" si="1"/>
        <v>100</v>
      </c>
      <c r="M34" s="134">
        <f t="shared" si="1"/>
        <v>100</v>
      </c>
      <c r="N34" s="135">
        <f t="shared" si="2"/>
        <v>90.563188323355689</v>
      </c>
      <c r="O34" s="135">
        <f t="shared" si="2"/>
        <v>69.293093017070518</v>
      </c>
    </row>
    <row r="35" spans="1:16" ht="15.75" x14ac:dyDescent="0.3">
      <c r="B35" s="327" t="s">
        <v>100</v>
      </c>
      <c r="C35" s="327"/>
      <c r="D35" s="117">
        <v>23763204.030000001</v>
      </c>
      <c r="E35" s="117">
        <v>443800</v>
      </c>
      <c r="F35" s="117">
        <v>29477454.700000003</v>
      </c>
      <c r="G35" s="117">
        <v>443800</v>
      </c>
      <c r="H35" s="117">
        <v>0</v>
      </c>
      <c r="I35" s="117">
        <v>0</v>
      </c>
      <c r="J35" s="134">
        <f t="shared" si="0"/>
        <v>80.614843689336581</v>
      </c>
      <c r="K35" s="134">
        <f>(E35/G35)*100</f>
        <v>100</v>
      </c>
      <c r="L35" s="134">
        <f t="shared" si="1"/>
        <v>0</v>
      </c>
      <c r="M35" s="134">
        <f t="shared" si="1"/>
        <v>0</v>
      </c>
      <c r="N35" s="135">
        <f t="shared" si="2"/>
        <v>40.307421844668291</v>
      </c>
      <c r="O35" s="135">
        <f t="shared" si="2"/>
        <v>50</v>
      </c>
    </row>
    <row r="36" spans="1:16" ht="15.75" x14ac:dyDescent="0.3">
      <c r="B36" s="327" t="s">
        <v>101</v>
      </c>
      <c r="C36" s="327"/>
      <c r="D36" s="117">
        <v>0</v>
      </c>
      <c r="E36" s="117">
        <v>0</v>
      </c>
      <c r="F36" s="117">
        <v>3685057.63</v>
      </c>
      <c r="G36" s="117">
        <v>0</v>
      </c>
      <c r="H36" s="117">
        <v>0</v>
      </c>
      <c r="I36" s="117">
        <v>0</v>
      </c>
      <c r="J36" s="134">
        <f t="shared" si="0"/>
        <v>0</v>
      </c>
      <c r="K36" s="134">
        <v>0</v>
      </c>
      <c r="L36" s="134">
        <f t="shared" si="1"/>
        <v>0</v>
      </c>
      <c r="M36" s="134">
        <f t="shared" si="1"/>
        <v>0</v>
      </c>
      <c r="N36" s="135">
        <f t="shared" si="2"/>
        <v>0</v>
      </c>
      <c r="O36" s="135">
        <f t="shared" si="2"/>
        <v>0</v>
      </c>
    </row>
    <row r="37" spans="1:16" ht="15.75" x14ac:dyDescent="0.3">
      <c r="B37" s="328" t="s">
        <v>160</v>
      </c>
      <c r="C37" s="328"/>
      <c r="D37" s="130">
        <v>2188479753.4099998</v>
      </c>
      <c r="E37" s="130">
        <v>1080788910.3600001</v>
      </c>
      <c r="F37" s="130">
        <v>2328051703.3199997</v>
      </c>
      <c r="G37" s="130">
        <v>1543256481.48</v>
      </c>
      <c r="H37" s="131">
        <v>1</v>
      </c>
      <c r="I37" s="131">
        <v>1</v>
      </c>
      <c r="J37" s="132">
        <f t="shared" si="0"/>
        <v>94.004774476831486</v>
      </c>
      <c r="K37" s="132">
        <f t="shared" si="0"/>
        <v>70.033006394602126</v>
      </c>
      <c r="L37" s="132">
        <f t="shared" si="1"/>
        <v>100</v>
      </c>
      <c r="M37" s="132">
        <f t="shared" si="1"/>
        <v>100</v>
      </c>
      <c r="N37" s="133">
        <f t="shared" si="2"/>
        <v>97.002387238415736</v>
      </c>
      <c r="O37" s="133">
        <f t="shared" si="2"/>
        <v>85.016503197301063</v>
      </c>
    </row>
    <row r="38" spans="1:16" ht="16.5" thickBot="1" x14ac:dyDescent="0.35">
      <c r="B38" s="327" t="s">
        <v>161</v>
      </c>
      <c r="C38" s="327"/>
      <c r="D38" s="117">
        <v>2188479753.4099998</v>
      </c>
      <c r="E38" s="117">
        <v>1080788910.3600001</v>
      </c>
      <c r="F38" s="117">
        <v>2328051703.3199997</v>
      </c>
      <c r="G38" s="117">
        <v>1543256481.48</v>
      </c>
      <c r="H38" s="117">
        <v>1</v>
      </c>
      <c r="I38" s="117">
        <v>1</v>
      </c>
      <c r="J38" s="134">
        <f>(D38/F38)*100</f>
        <v>94.004774476831486</v>
      </c>
      <c r="K38" s="134">
        <f t="shared" si="0"/>
        <v>70.033006394602126</v>
      </c>
      <c r="L38" s="134">
        <f t="shared" si="1"/>
        <v>100</v>
      </c>
      <c r="M38" s="134">
        <f t="shared" si="1"/>
        <v>100</v>
      </c>
      <c r="N38" s="135">
        <f t="shared" si="2"/>
        <v>97.002387238415736</v>
      </c>
      <c r="O38" s="135">
        <f t="shared" si="2"/>
        <v>85.016503197301063</v>
      </c>
    </row>
    <row r="39" spans="1:16" s="139" customFormat="1" ht="15.75" thickTop="1" x14ac:dyDescent="0.25">
      <c r="A39"/>
      <c r="B39" s="330" t="s">
        <v>192</v>
      </c>
      <c r="C39" s="330"/>
      <c r="D39" s="136">
        <f>D37+D25</f>
        <v>3166338412.6110001</v>
      </c>
      <c r="E39" s="136">
        <f>E37+E25</f>
        <v>1363793800.5700002</v>
      </c>
      <c r="F39" s="136">
        <f t="shared" ref="F39:G39" si="3">F37+F25</f>
        <v>3721249621.0366001</v>
      </c>
      <c r="G39" s="136">
        <f t="shared" si="3"/>
        <v>1985399921.01</v>
      </c>
      <c r="H39" s="136">
        <v>4</v>
      </c>
      <c r="I39" s="136">
        <v>5</v>
      </c>
      <c r="J39" s="137">
        <f>(D39/F39)*100</f>
        <v>85.08804125128745</v>
      </c>
      <c r="K39" s="137">
        <f t="shared" si="0"/>
        <v>68.69113804921578</v>
      </c>
      <c r="L39" s="137">
        <f>(H39*100)/12</f>
        <v>33.333333333333336</v>
      </c>
      <c r="M39" s="137">
        <f>(I39*100)/12</f>
        <v>41.666666666666664</v>
      </c>
      <c r="N39" s="138">
        <f>(L39+J39)/2</f>
        <v>59.210687292310396</v>
      </c>
      <c r="O39" s="138">
        <f>(M39+K39)/2</f>
        <v>55.178902357941226</v>
      </c>
      <c r="P39"/>
    </row>
    <row r="40" spans="1:16" x14ac:dyDescent="0.25"/>
    <row r="41" spans="1:16" ht="15.75" x14ac:dyDescent="0.3">
      <c r="B41" s="162" t="s">
        <v>418</v>
      </c>
    </row>
    <row r="42" spans="1:16" x14ac:dyDescent="0.25"/>
    <row r="43" spans="1:16" hidden="1" x14ac:dyDescent="0.25"/>
    <row r="44" spans="1:16" hidden="1" x14ac:dyDescent="0.25"/>
    <row r="45" spans="1:16" hidden="1" x14ac:dyDescent="0.25"/>
    <row r="46" spans="1:16" hidden="1" x14ac:dyDescent="0.25"/>
    <row r="47" spans="1:16" hidden="1" x14ac:dyDescent="0.25"/>
    <row r="48" spans="1: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47">
    <mergeCell ref="B35:C35"/>
    <mergeCell ref="B36:C36"/>
    <mergeCell ref="B37:C37"/>
    <mergeCell ref="B38:C38"/>
    <mergeCell ref="B39:C39"/>
    <mergeCell ref="B2:G4"/>
    <mergeCell ref="B29:C29"/>
    <mergeCell ref="B30:C30"/>
    <mergeCell ref="B31:C31"/>
    <mergeCell ref="B32:C32"/>
    <mergeCell ref="B17:B20"/>
    <mergeCell ref="C17:C20"/>
    <mergeCell ref="D17:E18"/>
    <mergeCell ref="F17:G18"/>
    <mergeCell ref="D19:E20"/>
    <mergeCell ref="F19:G20"/>
    <mergeCell ref="C12:G12"/>
    <mergeCell ref="B13:G13"/>
    <mergeCell ref="B14:B15"/>
    <mergeCell ref="C14:C15"/>
    <mergeCell ref="D14:E16"/>
    <mergeCell ref="B33:C33"/>
    <mergeCell ref="B34:C34"/>
    <mergeCell ref="N23:O23"/>
    <mergeCell ref="B24:C24"/>
    <mergeCell ref="B25:C25"/>
    <mergeCell ref="B26:C26"/>
    <mergeCell ref="B27:C27"/>
    <mergeCell ref="B28:C28"/>
    <mergeCell ref="B23:C23"/>
    <mergeCell ref="D23:E23"/>
    <mergeCell ref="F23:G23"/>
    <mergeCell ref="H23:I23"/>
    <mergeCell ref="J23:K23"/>
    <mergeCell ref="L23:M23"/>
    <mergeCell ref="F14:G16"/>
    <mergeCell ref="C8:D8"/>
    <mergeCell ref="F8:G8"/>
    <mergeCell ref="C9:G9"/>
    <mergeCell ref="C10:G10"/>
    <mergeCell ref="C11:D11"/>
    <mergeCell ref="F11:G11"/>
    <mergeCell ref="C5:C6"/>
    <mergeCell ref="D5:E5"/>
    <mergeCell ref="F5:G5"/>
    <mergeCell ref="D6:E7"/>
    <mergeCell ref="F6:G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3"/>
  <sheetViews>
    <sheetView showGridLines="0" showRowColHeaders="0" zoomScaleNormal="100" workbookViewId="0">
      <selection activeCell="L57" sqref="L57"/>
    </sheetView>
  </sheetViews>
  <sheetFormatPr baseColWidth="10" defaultColWidth="0" defaultRowHeight="15" zeroHeight="1" x14ac:dyDescent="0.25"/>
  <cols>
    <col min="1" max="1" width="4.28515625" customWidth="1"/>
    <col min="2" max="2" width="25.140625" customWidth="1"/>
    <col min="3" max="4" width="20.7109375" customWidth="1"/>
    <col min="5" max="5" width="16.42578125" customWidth="1"/>
    <col min="6" max="6" width="25.140625" customWidth="1"/>
    <col min="7" max="11" width="11.42578125" customWidth="1"/>
    <col min="12" max="12" width="4.28515625" customWidth="1"/>
    <col min="13" max="16384" width="11.42578125" hidden="1"/>
  </cols>
  <sheetData>
    <row r="1" spans="2:6" ht="15.75" thickBot="1" x14ac:dyDescent="0.3"/>
    <row r="2" spans="2:6" x14ac:dyDescent="0.25">
      <c r="B2" s="229" t="s">
        <v>194</v>
      </c>
      <c r="C2" s="230"/>
      <c r="D2" s="230"/>
      <c r="E2" s="230"/>
      <c r="F2" s="231"/>
    </row>
    <row r="3" spans="2:6" ht="15" customHeight="1" x14ac:dyDescent="0.25">
      <c r="B3" s="232"/>
      <c r="C3" s="233"/>
      <c r="D3" s="233"/>
      <c r="E3" s="233"/>
      <c r="F3" s="234"/>
    </row>
    <row r="4" spans="2:6" x14ac:dyDescent="0.25">
      <c r="B4" s="232"/>
      <c r="C4" s="233"/>
      <c r="D4" s="233"/>
      <c r="E4" s="233"/>
      <c r="F4" s="234"/>
    </row>
    <row r="5" spans="2:6" ht="15.75" x14ac:dyDescent="0.25">
      <c r="B5" s="17" t="s">
        <v>195</v>
      </c>
      <c r="C5" s="235" t="s">
        <v>281</v>
      </c>
      <c r="D5" s="235"/>
      <c r="E5" s="235"/>
      <c r="F5" s="235"/>
    </row>
    <row r="6" spans="2:6" ht="47.25" x14ac:dyDescent="0.25">
      <c r="B6" s="18">
        <v>5</v>
      </c>
      <c r="C6" s="235"/>
      <c r="D6" s="235"/>
      <c r="E6" s="235"/>
      <c r="F6" s="235"/>
    </row>
    <row r="7" spans="2:6" ht="112.5" customHeight="1" thickBot="1" x14ac:dyDescent="0.3">
      <c r="B7" s="19" t="s">
        <v>248</v>
      </c>
      <c r="C7" s="278" t="s">
        <v>282</v>
      </c>
      <c r="D7" s="279"/>
      <c r="E7" s="279"/>
      <c r="F7" s="280"/>
    </row>
    <row r="8" spans="2:6" ht="75.75" customHeight="1" thickBot="1" x14ac:dyDescent="0.3">
      <c r="B8" s="20" t="s">
        <v>34</v>
      </c>
      <c r="C8" s="214" t="s">
        <v>283</v>
      </c>
      <c r="D8" s="215"/>
      <c r="E8" s="215"/>
      <c r="F8" s="216"/>
    </row>
    <row r="9" spans="2:6" ht="59.25" customHeight="1" thickBot="1" x14ac:dyDescent="0.3">
      <c r="B9" s="20" t="s">
        <v>40</v>
      </c>
      <c r="C9" s="214" t="s">
        <v>284</v>
      </c>
      <c r="D9" s="215"/>
      <c r="E9" s="215"/>
      <c r="F9" s="216"/>
    </row>
    <row r="10" spans="2:6" ht="23.25" customHeight="1" thickBot="1" x14ac:dyDescent="0.3">
      <c r="B10" s="217" t="s">
        <v>285</v>
      </c>
      <c r="C10" s="218"/>
      <c r="D10" s="218"/>
      <c r="E10" s="218"/>
      <c r="F10" s="219"/>
    </row>
    <row r="11" spans="2:6" x14ac:dyDescent="0.25">
      <c r="B11" s="21" t="s">
        <v>60</v>
      </c>
      <c r="C11" s="203" t="s">
        <v>286</v>
      </c>
      <c r="D11" s="24" t="s">
        <v>62</v>
      </c>
      <c r="E11" s="249"/>
      <c r="F11" s="250"/>
    </row>
    <row r="12" spans="2:6" ht="15.75" thickBot="1" x14ac:dyDescent="0.3">
      <c r="B12" s="43" t="s">
        <v>61</v>
      </c>
      <c r="C12" s="204"/>
      <c r="D12" s="24" t="s">
        <v>63</v>
      </c>
      <c r="E12" s="251"/>
      <c r="F12" s="252"/>
    </row>
    <row r="13" spans="2:6" ht="40.5" customHeight="1" thickBot="1" x14ac:dyDescent="0.3">
      <c r="B13" s="43" t="s">
        <v>48</v>
      </c>
      <c r="C13" s="26" t="s">
        <v>49</v>
      </c>
      <c r="D13" s="25"/>
      <c r="E13" s="253"/>
      <c r="F13" s="254"/>
    </row>
    <row r="14" spans="2:6" ht="15.75" thickBot="1" x14ac:dyDescent="0.3">
      <c r="B14" s="21" t="s">
        <v>64</v>
      </c>
      <c r="C14" s="203" t="s">
        <v>252</v>
      </c>
      <c r="D14" s="242" t="s">
        <v>57</v>
      </c>
      <c r="E14" s="243"/>
      <c r="F14" s="48" t="s">
        <v>205</v>
      </c>
    </row>
    <row r="15" spans="2:6" ht="24.75" customHeight="1" thickBot="1" x14ac:dyDescent="0.3">
      <c r="B15" s="21" t="s">
        <v>65</v>
      </c>
      <c r="C15" s="205"/>
      <c r="D15" s="276" t="s">
        <v>206</v>
      </c>
      <c r="E15" s="277"/>
      <c r="F15" s="49" t="s">
        <v>207</v>
      </c>
    </row>
    <row r="16" spans="2:6" ht="24.75" customHeight="1" thickBot="1" x14ac:dyDescent="0.3">
      <c r="B16" s="27"/>
      <c r="C16" s="205"/>
      <c r="D16" s="276" t="s">
        <v>208</v>
      </c>
      <c r="E16" s="277"/>
      <c r="F16" s="49" t="s">
        <v>209</v>
      </c>
    </row>
    <row r="17" spans="2:11" ht="24.75" customHeight="1" thickBot="1" x14ac:dyDescent="0.3">
      <c r="B17" s="27"/>
      <c r="C17" s="205"/>
      <c r="D17" s="276" t="s">
        <v>210</v>
      </c>
      <c r="E17" s="277"/>
      <c r="F17" s="49" t="s">
        <v>207</v>
      </c>
    </row>
    <row r="18" spans="2:11" ht="24.75" customHeight="1" thickBot="1" x14ac:dyDescent="0.3">
      <c r="B18" s="28"/>
      <c r="C18" s="204"/>
      <c r="D18" s="276" t="s">
        <v>211</v>
      </c>
      <c r="E18" s="277"/>
      <c r="F18" s="49" t="s">
        <v>207</v>
      </c>
    </row>
    <row r="19" spans="2:11" ht="15.75" thickBot="1" x14ac:dyDescent="0.3"/>
    <row r="20" spans="2:11" ht="15.75" thickBot="1" x14ac:dyDescent="0.3">
      <c r="B20" s="331" t="s">
        <v>287</v>
      </c>
      <c r="C20" s="331" t="s">
        <v>6</v>
      </c>
      <c r="D20" s="331"/>
      <c r="E20" s="331"/>
      <c r="F20" s="331" t="s">
        <v>7</v>
      </c>
      <c r="G20" s="331"/>
      <c r="H20" s="331"/>
      <c r="I20" s="331" t="s">
        <v>8</v>
      </c>
      <c r="J20" s="331"/>
      <c r="K20" s="331"/>
    </row>
    <row r="21" spans="2:11" ht="15.75" thickBot="1" x14ac:dyDescent="0.3">
      <c r="B21" s="331"/>
      <c r="C21" s="101">
        <v>2020</v>
      </c>
      <c r="D21" s="101" t="s">
        <v>253</v>
      </c>
      <c r="E21" s="101">
        <v>2022</v>
      </c>
      <c r="F21" s="101">
        <v>2020</v>
      </c>
      <c r="G21" s="101" t="s">
        <v>253</v>
      </c>
      <c r="H21" s="101">
        <v>2022</v>
      </c>
      <c r="I21" s="101">
        <v>2020</v>
      </c>
      <c r="J21" s="101" t="s">
        <v>253</v>
      </c>
      <c r="K21" s="101">
        <v>2022</v>
      </c>
    </row>
    <row r="22" spans="2:11" x14ac:dyDescent="0.25">
      <c r="B22" s="68" t="s">
        <v>215</v>
      </c>
      <c r="C22" s="102">
        <v>1000</v>
      </c>
      <c r="D22" s="69">
        <v>572</v>
      </c>
      <c r="E22" s="95">
        <f>VLOOKUP(B22,'[2]Variable A'!A$4:F$36,6,FALSE)</f>
        <v>846</v>
      </c>
      <c r="F22" s="69">
        <v>267</v>
      </c>
      <c r="G22" s="69">
        <v>171</v>
      </c>
      <c r="H22" s="103">
        <v>170</v>
      </c>
      <c r="I22" s="69">
        <v>3.75</v>
      </c>
      <c r="J22" s="69">
        <v>3.35</v>
      </c>
      <c r="K22" s="104">
        <f>(E22/H22)</f>
        <v>4.9764705882352942</v>
      </c>
    </row>
    <row r="23" spans="2:11" x14ac:dyDescent="0.25">
      <c r="B23" s="68" t="s">
        <v>216</v>
      </c>
      <c r="C23" s="69">
        <v>120</v>
      </c>
      <c r="D23" s="69">
        <v>225</v>
      </c>
      <c r="E23" s="95">
        <f>VLOOKUP(B23,'[2]Variable A'!A$4:F$36,6,FALSE)</f>
        <v>650</v>
      </c>
      <c r="F23" s="69">
        <v>298</v>
      </c>
      <c r="G23" s="69">
        <v>149</v>
      </c>
      <c r="H23" s="103">
        <v>525</v>
      </c>
      <c r="I23" s="69">
        <v>0.4</v>
      </c>
      <c r="J23" s="69">
        <v>1.51</v>
      </c>
      <c r="K23" s="104">
        <f t="shared" ref="K23:K53" si="0">(E23/H23)</f>
        <v>1.2380952380952381</v>
      </c>
    </row>
    <row r="24" spans="2:11" x14ac:dyDescent="0.25">
      <c r="B24" s="68" t="s">
        <v>217</v>
      </c>
      <c r="C24" s="69">
        <v>121</v>
      </c>
      <c r="D24" s="69">
        <v>184</v>
      </c>
      <c r="E24" s="95">
        <f>VLOOKUP(B24,'[2]Variable A'!A$4:F$36,6,FALSE)</f>
        <v>107</v>
      </c>
      <c r="F24" s="69">
        <v>242</v>
      </c>
      <c r="G24" s="69">
        <v>119</v>
      </c>
      <c r="H24" s="103">
        <v>108</v>
      </c>
      <c r="I24" s="69">
        <v>0.5</v>
      </c>
      <c r="J24" s="69">
        <v>1.55</v>
      </c>
      <c r="K24" s="104">
        <f t="shared" si="0"/>
        <v>0.9907407407407407</v>
      </c>
    </row>
    <row r="25" spans="2:11" x14ac:dyDescent="0.25">
      <c r="B25" s="68" t="s">
        <v>218</v>
      </c>
      <c r="C25" s="69">
        <v>101</v>
      </c>
      <c r="D25" s="69">
        <v>127</v>
      </c>
      <c r="E25" s="95">
        <f>VLOOKUP(B25,'[2]Variable A'!A$4:F$36,6,FALSE)</f>
        <v>214</v>
      </c>
      <c r="F25" s="102">
        <v>4125</v>
      </c>
      <c r="G25" s="102">
        <v>1803</v>
      </c>
      <c r="H25" s="103">
        <v>862</v>
      </c>
      <c r="I25" s="69">
        <v>0.02</v>
      </c>
      <c r="J25" s="69">
        <v>7.0000000000000007E-2</v>
      </c>
      <c r="K25" s="104">
        <f t="shared" si="0"/>
        <v>0.24825986078886311</v>
      </c>
    </row>
    <row r="26" spans="2:11" x14ac:dyDescent="0.25">
      <c r="B26" s="68" t="s">
        <v>219</v>
      </c>
      <c r="C26" s="69">
        <v>146</v>
      </c>
      <c r="D26" s="69">
        <v>229</v>
      </c>
      <c r="E26" s="95">
        <f>VLOOKUP(B26,'[2]Variable A'!A$4:F$36,6,FALSE)</f>
        <v>326</v>
      </c>
      <c r="F26" s="69">
        <v>967</v>
      </c>
      <c r="G26" s="69">
        <v>250</v>
      </c>
      <c r="H26" s="103">
        <v>815</v>
      </c>
      <c r="I26" s="69">
        <v>0.15</v>
      </c>
      <c r="J26" s="69">
        <v>0.92</v>
      </c>
      <c r="K26" s="104">
        <f t="shared" si="0"/>
        <v>0.4</v>
      </c>
    </row>
    <row r="27" spans="2:11" x14ac:dyDescent="0.25">
      <c r="B27" s="68" t="s">
        <v>220</v>
      </c>
      <c r="C27" s="69">
        <v>386</v>
      </c>
      <c r="D27" s="69">
        <v>332</v>
      </c>
      <c r="E27" s="95">
        <f>VLOOKUP(B27,'[2]Variable A'!A$4:F$36,6,FALSE)</f>
        <v>170</v>
      </c>
      <c r="F27" s="102">
        <v>1624</v>
      </c>
      <c r="G27" s="69">
        <v>214</v>
      </c>
      <c r="H27" s="103">
        <v>385</v>
      </c>
      <c r="I27" s="69">
        <v>0.24</v>
      </c>
      <c r="J27" s="69">
        <v>1.55</v>
      </c>
      <c r="K27" s="104">
        <f t="shared" si="0"/>
        <v>0.44155844155844154</v>
      </c>
    </row>
    <row r="28" spans="2:11" x14ac:dyDescent="0.25">
      <c r="B28" s="68" t="s">
        <v>221</v>
      </c>
      <c r="C28" s="69">
        <v>503</v>
      </c>
      <c r="D28" s="69">
        <v>212</v>
      </c>
      <c r="E28" s="95">
        <f>VLOOKUP(B28,'[2]Variable A'!A$4:F$36,6,FALSE)</f>
        <v>462</v>
      </c>
      <c r="F28" s="69">
        <v>78</v>
      </c>
      <c r="G28" s="69">
        <v>219</v>
      </c>
      <c r="H28" s="103">
        <v>302</v>
      </c>
      <c r="I28" s="69">
        <v>6.45</v>
      </c>
      <c r="J28" s="69">
        <v>0.97</v>
      </c>
      <c r="K28" s="104">
        <f t="shared" si="0"/>
        <v>1.5298013245033113</v>
      </c>
    </row>
    <row r="29" spans="2:11" x14ac:dyDescent="0.25">
      <c r="B29" s="68" t="s">
        <v>222</v>
      </c>
      <c r="C29" s="69">
        <v>404</v>
      </c>
      <c r="D29" s="69">
        <v>6</v>
      </c>
      <c r="E29" s="95">
        <f>VLOOKUP(B29,'[2]Variable A'!A$4:F$36,6,FALSE)</f>
        <v>1175</v>
      </c>
      <c r="F29" s="102">
        <v>1700</v>
      </c>
      <c r="G29" s="69">
        <v>403</v>
      </c>
      <c r="H29" s="103">
        <v>1230</v>
      </c>
      <c r="I29" s="69">
        <v>0.24</v>
      </c>
      <c r="J29" s="69">
        <v>0.01</v>
      </c>
      <c r="K29" s="104">
        <f t="shared" si="0"/>
        <v>0.95528455284552849</v>
      </c>
    </row>
    <row r="30" spans="2:11" x14ac:dyDescent="0.25">
      <c r="B30" s="68" t="s">
        <v>223</v>
      </c>
      <c r="C30" s="69">
        <v>495</v>
      </c>
      <c r="D30" s="69">
        <v>10</v>
      </c>
      <c r="E30" s="95">
        <f>VLOOKUP(B30,'[2]Variable A'!A$4:F$36,6,FALSE)</f>
        <v>146</v>
      </c>
      <c r="F30" s="69">
        <v>117</v>
      </c>
      <c r="G30" s="69">
        <v>22</v>
      </c>
      <c r="H30" s="103">
        <v>136</v>
      </c>
      <c r="I30" s="69">
        <v>4.2300000000000004</v>
      </c>
      <c r="J30" s="69">
        <v>0.45</v>
      </c>
      <c r="K30" s="104">
        <f t="shared" si="0"/>
        <v>1.0735294117647058</v>
      </c>
    </row>
    <row r="31" spans="2:11" x14ac:dyDescent="0.25">
      <c r="B31" s="68" t="s">
        <v>224</v>
      </c>
      <c r="C31" s="69">
        <v>117</v>
      </c>
      <c r="D31" s="69">
        <v>200</v>
      </c>
      <c r="E31" s="95">
        <f>VLOOKUP(B31,'[2]Variable A'!A$4:F$36,6,FALSE)</f>
        <v>236</v>
      </c>
      <c r="F31" s="102">
        <v>2857</v>
      </c>
      <c r="G31" s="102">
        <v>1502</v>
      </c>
      <c r="H31" s="103">
        <v>315</v>
      </c>
      <c r="I31" s="69">
        <v>0.04</v>
      </c>
      <c r="J31" s="69">
        <v>0.13</v>
      </c>
      <c r="K31" s="104">
        <f t="shared" si="0"/>
        <v>0.74920634920634921</v>
      </c>
    </row>
    <row r="32" spans="2:11" x14ac:dyDescent="0.25">
      <c r="B32" s="68" t="s">
        <v>226</v>
      </c>
      <c r="C32" s="69">
        <v>507</v>
      </c>
      <c r="D32" s="69">
        <v>238</v>
      </c>
      <c r="E32" s="95">
        <f>VLOOKUP(B32,'[2]Variable A'!A$4:F$36,6,FALSE)</f>
        <v>457</v>
      </c>
      <c r="F32" s="102">
        <v>1287</v>
      </c>
      <c r="G32" s="69">
        <v>254</v>
      </c>
      <c r="H32" s="103">
        <v>975</v>
      </c>
      <c r="I32" s="69">
        <v>0.39</v>
      </c>
      <c r="J32" s="69">
        <v>0.94</v>
      </c>
      <c r="K32" s="104">
        <f t="shared" si="0"/>
        <v>0.4687179487179487</v>
      </c>
    </row>
    <row r="33" spans="2:11" x14ac:dyDescent="0.25">
      <c r="B33" s="68" t="s">
        <v>227</v>
      </c>
      <c r="C33" s="69">
        <v>203</v>
      </c>
      <c r="D33" s="69">
        <v>17</v>
      </c>
      <c r="E33" s="95">
        <f>VLOOKUP(B33,'[2]Variable A'!A$4:F$36,6,FALSE)</f>
        <v>477</v>
      </c>
      <c r="F33" s="69">
        <v>689</v>
      </c>
      <c r="G33" s="69">
        <v>108</v>
      </c>
      <c r="H33" s="103">
        <v>202</v>
      </c>
      <c r="I33" s="69">
        <v>0.28999999999999998</v>
      </c>
      <c r="J33" s="69">
        <v>0.16</v>
      </c>
      <c r="K33" s="104">
        <f t="shared" si="0"/>
        <v>2.3613861386138613</v>
      </c>
    </row>
    <row r="34" spans="2:11" x14ac:dyDescent="0.25">
      <c r="B34" s="68" t="s">
        <v>228</v>
      </c>
      <c r="C34" s="69">
        <v>153</v>
      </c>
      <c r="D34" s="69">
        <v>112</v>
      </c>
      <c r="E34" s="95">
        <f>VLOOKUP(B34,'[2]Variable A'!A$4:F$36,6,FALSE)</f>
        <v>608</v>
      </c>
      <c r="F34" s="102">
        <v>1655</v>
      </c>
      <c r="G34" s="69">
        <v>289</v>
      </c>
      <c r="H34" s="103">
        <v>750</v>
      </c>
      <c r="I34" s="69">
        <v>0.09</v>
      </c>
      <c r="J34" s="69">
        <v>0.39</v>
      </c>
      <c r="K34" s="104">
        <f t="shared" si="0"/>
        <v>0.81066666666666665</v>
      </c>
    </row>
    <row r="35" spans="2:11" x14ac:dyDescent="0.25">
      <c r="B35" s="68" t="s">
        <v>229</v>
      </c>
      <c r="C35" s="69">
        <v>534</v>
      </c>
      <c r="D35" s="69">
        <v>369</v>
      </c>
      <c r="E35" s="95">
        <f>VLOOKUP(B35,'[2]Variable A'!A$4:F$36,6,FALSE)</f>
        <v>467</v>
      </c>
      <c r="F35" s="102">
        <v>1248</v>
      </c>
      <c r="G35" s="69">
        <v>280</v>
      </c>
      <c r="H35" s="103">
        <v>1455</v>
      </c>
      <c r="I35" s="69">
        <v>0.43</v>
      </c>
      <c r="J35" s="69">
        <v>1.32</v>
      </c>
      <c r="K35" s="104">
        <f t="shared" si="0"/>
        <v>0.3209621993127148</v>
      </c>
    </row>
    <row r="36" spans="2:11" x14ac:dyDescent="0.25">
      <c r="B36" s="68" t="s">
        <v>225</v>
      </c>
      <c r="C36" s="69">
        <v>720</v>
      </c>
      <c r="D36" s="69">
        <v>504</v>
      </c>
      <c r="E36" s="95">
        <f>VLOOKUP(B36,'[2]Variable A'!A$4:F$36,6,FALSE)</f>
        <v>511</v>
      </c>
      <c r="F36" s="102">
        <v>1508</v>
      </c>
      <c r="G36" s="102">
        <v>1257</v>
      </c>
      <c r="H36" s="103">
        <v>1755</v>
      </c>
      <c r="I36" s="69">
        <v>0.48</v>
      </c>
      <c r="J36" s="69">
        <v>0.4</v>
      </c>
      <c r="K36" s="104">
        <f t="shared" si="0"/>
        <v>0.29116809116809117</v>
      </c>
    </row>
    <row r="37" spans="2:11" x14ac:dyDescent="0.25">
      <c r="B37" s="68" t="s">
        <v>230</v>
      </c>
      <c r="C37" s="69">
        <v>277</v>
      </c>
      <c r="D37" s="69">
        <v>147</v>
      </c>
      <c r="E37" s="95">
        <f>VLOOKUP(B37,'[2]Variable A'!A$4:F$36,6,FALSE)</f>
        <v>283</v>
      </c>
      <c r="F37" s="102">
        <v>1452</v>
      </c>
      <c r="G37" s="69">
        <v>20</v>
      </c>
      <c r="H37" s="103">
        <v>976</v>
      </c>
      <c r="I37" s="69">
        <v>0.19</v>
      </c>
      <c r="J37" s="69">
        <v>7.35</v>
      </c>
      <c r="K37" s="104">
        <f t="shared" si="0"/>
        <v>0.28995901639344263</v>
      </c>
    </row>
    <row r="38" spans="2:11" x14ac:dyDescent="0.25">
      <c r="B38" s="68" t="s">
        <v>231</v>
      </c>
      <c r="C38" s="69">
        <v>288</v>
      </c>
      <c r="D38" s="69">
        <v>96</v>
      </c>
      <c r="E38" s="95">
        <f>VLOOKUP(B38,'[2]Variable A'!A$4:F$36,6,FALSE)</f>
        <v>235</v>
      </c>
      <c r="F38" s="69">
        <v>173</v>
      </c>
      <c r="G38" s="69">
        <v>76</v>
      </c>
      <c r="H38" s="103">
        <v>233</v>
      </c>
      <c r="I38" s="69">
        <v>1.66</v>
      </c>
      <c r="J38" s="69">
        <v>1.26</v>
      </c>
      <c r="K38" s="104">
        <f t="shared" si="0"/>
        <v>1.0085836909871244</v>
      </c>
    </row>
    <row r="39" spans="2:11" x14ac:dyDescent="0.25">
      <c r="B39" s="68" t="s">
        <v>232</v>
      </c>
      <c r="C39" s="69">
        <v>32</v>
      </c>
      <c r="D39" s="69">
        <v>54</v>
      </c>
      <c r="E39" s="95">
        <f>VLOOKUP(B39,'[2]Variable A'!A$4:F$36,6,FALSE)</f>
        <v>233</v>
      </c>
      <c r="F39" s="69">
        <v>602</v>
      </c>
      <c r="G39" s="69">
        <v>142</v>
      </c>
      <c r="H39" s="103">
        <v>554</v>
      </c>
      <c r="I39" s="69">
        <v>0.05</v>
      </c>
      <c r="J39" s="69">
        <v>0.38</v>
      </c>
      <c r="K39" s="104">
        <f t="shared" si="0"/>
        <v>0.42057761732851984</v>
      </c>
    </row>
    <row r="40" spans="2:11" x14ac:dyDescent="0.25">
      <c r="B40" s="68" t="s">
        <v>233</v>
      </c>
      <c r="C40" s="102">
        <v>1139</v>
      </c>
      <c r="D40" s="102">
        <v>2311</v>
      </c>
      <c r="E40" s="95">
        <f>VLOOKUP(B40,'[2]Variable A'!A$4:F$36,6,FALSE)</f>
        <v>2444</v>
      </c>
      <c r="F40" s="69">
        <v>561</v>
      </c>
      <c r="G40" s="69">
        <v>245</v>
      </c>
      <c r="H40" s="103">
        <v>584</v>
      </c>
      <c r="I40" s="69">
        <v>2.0299999999999998</v>
      </c>
      <c r="J40" s="69">
        <v>9.43</v>
      </c>
      <c r="K40" s="104">
        <f t="shared" si="0"/>
        <v>4.1849315068493151</v>
      </c>
    </row>
    <row r="41" spans="2:11" x14ac:dyDescent="0.25">
      <c r="B41" s="68" t="s">
        <v>234</v>
      </c>
      <c r="C41" s="69">
        <v>23</v>
      </c>
      <c r="D41" s="69">
        <v>0</v>
      </c>
      <c r="E41" s="95">
        <f>VLOOKUP(B41,'[2]Variable A'!A$4:F$36,6,FALSE)</f>
        <v>92</v>
      </c>
      <c r="F41" s="69">
        <v>257</v>
      </c>
      <c r="G41" s="69">
        <v>31</v>
      </c>
      <c r="H41" s="103">
        <v>131</v>
      </c>
      <c r="I41" s="69">
        <v>0.09</v>
      </c>
      <c r="J41" s="69">
        <v>0</v>
      </c>
      <c r="K41" s="104">
        <f t="shared" si="0"/>
        <v>0.70229007633587781</v>
      </c>
    </row>
    <row r="42" spans="2:11" x14ac:dyDescent="0.25">
      <c r="B42" s="68" t="s">
        <v>235</v>
      </c>
      <c r="C42" s="69">
        <v>136</v>
      </c>
      <c r="D42" s="69">
        <v>79</v>
      </c>
      <c r="E42" s="95">
        <f>VLOOKUP(B42,'[2]Variable A'!A$4:F$36,6,FALSE)</f>
        <v>294</v>
      </c>
      <c r="F42" s="102">
        <v>2014</v>
      </c>
      <c r="G42" s="69">
        <v>277</v>
      </c>
      <c r="H42" s="103">
        <v>1205</v>
      </c>
      <c r="I42" s="69">
        <v>7.0000000000000007E-2</v>
      </c>
      <c r="J42" s="69">
        <v>0.28999999999999998</v>
      </c>
      <c r="K42" s="104">
        <f t="shared" si="0"/>
        <v>0.24398340248962655</v>
      </c>
    </row>
    <row r="43" spans="2:11" x14ac:dyDescent="0.25">
      <c r="B43" s="68" t="s">
        <v>236</v>
      </c>
      <c r="C43" s="69">
        <v>444</v>
      </c>
      <c r="D43" s="69">
        <v>169</v>
      </c>
      <c r="E43" s="95">
        <f>VLOOKUP(B43,'[2]Variable A'!A$4:F$36,6,FALSE)</f>
        <v>202</v>
      </c>
      <c r="F43" s="69">
        <v>826</v>
      </c>
      <c r="G43" s="69">
        <v>360</v>
      </c>
      <c r="H43" s="103">
        <v>534</v>
      </c>
      <c r="I43" s="69">
        <v>0.54</v>
      </c>
      <c r="J43" s="69">
        <v>0.47</v>
      </c>
      <c r="K43" s="104">
        <f t="shared" si="0"/>
        <v>0.37827715355805241</v>
      </c>
    </row>
    <row r="44" spans="2:11" x14ac:dyDescent="0.25">
      <c r="B44" s="68" t="s">
        <v>237</v>
      </c>
      <c r="C44" s="69">
        <v>103</v>
      </c>
      <c r="D44" s="69">
        <v>25</v>
      </c>
      <c r="E44" s="95">
        <f>VLOOKUP(B44,'[2]Variable A'!A$4:F$36,6,FALSE)</f>
        <v>261</v>
      </c>
      <c r="F44" s="69">
        <v>92</v>
      </c>
      <c r="G44" s="69">
        <v>221</v>
      </c>
      <c r="H44" s="103">
        <v>292</v>
      </c>
      <c r="I44" s="69">
        <v>1.1200000000000001</v>
      </c>
      <c r="J44" s="69">
        <v>0.11</v>
      </c>
      <c r="K44" s="104">
        <f t="shared" si="0"/>
        <v>0.89383561643835618</v>
      </c>
    </row>
    <row r="45" spans="2:11" x14ac:dyDescent="0.25">
      <c r="B45" s="68" t="s">
        <v>238</v>
      </c>
      <c r="C45" s="69">
        <v>472</v>
      </c>
      <c r="D45" s="69">
        <v>126</v>
      </c>
      <c r="E45" s="95">
        <f>VLOOKUP(B45,'[2]Variable A'!A$4:F$36,6,FALSE)</f>
        <v>700</v>
      </c>
      <c r="F45" s="102">
        <v>1159</v>
      </c>
      <c r="G45" s="69">
        <v>281</v>
      </c>
      <c r="H45" s="103">
        <v>806</v>
      </c>
      <c r="I45" s="69">
        <v>0.41</v>
      </c>
      <c r="J45" s="69">
        <v>0.45</v>
      </c>
      <c r="K45" s="104">
        <f t="shared" si="0"/>
        <v>0.86848635235732008</v>
      </c>
    </row>
    <row r="46" spans="2:11" x14ac:dyDescent="0.25">
      <c r="B46" s="68" t="s">
        <v>239</v>
      </c>
      <c r="C46" s="102">
        <v>1185</v>
      </c>
      <c r="D46" s="69">
        <v>127</v>
      </c>
      <c r="E46" s="95">
        <f>VLOOKUP(B46,'[2]Variable A'!A$4:F$36,6,FALSE)</f>
        <v>1632</v>
      </c>
      <c r="F46" s="69">
        <v>350</v>
      </c>
      <c r="G46" s="69">
        <v>64</v>
      </c>
      <c r="H46" s="103">
        <v>570</v>
      </c>
      <c r="I46" s="69">
        <v>3.39</v>
      </c>
      <c r="J46" s="69">
        <v>1.98</v>
      </c>
      <c r="K46" s="104">
        <f t="shared" si="0"/>
        <v>2.8631578947368421</v>
      </c>
    </row>
    <row r="47" spans="2:11" x14ac:dyDescent="0.25">
      <c r="B47" s="68" t="s">
        <v>240</v>
      </c>
      <c r="C47" s="69">
        <v>802</v>
      </c>
      <c r="D47" s="69">
        <v>222</v>
      </c>
      <c r="E47" s="95">
        <f>VLOOKUP(B47,'[2]Variable A'!A$4:F$36,6,FALSE)</f>
        <v>1149</v>
      </c>
      <c r="F47" s="102">
        <v>3040</v>
      </c>
      <c r="G47" s="69">
        <v>728</v>
      </c>
      <c r="H47" s="103">
        <v>2636</v>
      </c>
      <c r="I47" s="69">
        <v>0.26</v>
      </c>
      <c r="J47" s="69">
        <v>0.3</v>
      </c>
      <c r="K47" s="104">
        <f t="shared" si="0"/>
        <v>0.43588770864946891</v>
      </c>
    </row>
    <row r="48" spans="2:11" x14ac:dyDescent="0.25">
      <c r="B48" s="68" t="s">
        <v>241</v>
      </c>
      <c r="C48" s="69">
        <v>214</v>
      </c>
      <c r="D48" s="69">
        <v>76</v>
      </c>
      <c r="E48" s="95">
        <f>VLOOKUP(B48,'[2]Variable A'!A$4:F$36,6,FALSE)</f>
        <v>373</v>
      </c>
      <c r="F48" s="69">
        <v>278</v>
      </c>
      <c r="G48" s="69">
        <v>135</v>
      </c>
      <c r="H48" s="103">
        <v>247</v>
      </c>
      <c r="I48" s="69">
        <v>0.77</v>
      </c>
      <c r="J48" s="69">
        <v>0.56000000000000005</v>
      </c>
      <c r="K48" s="104">
        <f t="shared" si="0"/>
        <v>1.5101214574898785</v>
      </c>
    </row>
    <row r="49" spans="2:11" x14ac:dyDescent="0.25">
      <c r="B49" s="68" t="s">
        <v>242</v>
      </c>
      <c r="C49" s="69">
        <v>197</v>
      </c>
      <c r="D49" s="69">
        <v>56</v>
      </c>
      <c r="E49" s="95">
        <f>VLOOKUP(B49,'[2]Variable A'!A$4:F$36,6,FALSE)</f>
        <v>352</v>
      </c>
      <c r="F49" s="69">
        <v>304</v>
      </c>
      <c r="G49" s="69">
        <v>136</v>
      </c>
      <c r="H49" s="103">
        <v>9988</v>
      </c>
      <c r="I49" s="69">
        <v>0.65</v>
      </c>
      <c r="J49" s="69">
        <v>0.41</v>
      </c>
      <c r="K49" s="104">
        <f t="shared" si="0"/>
        <v>3.5242290748898682E-2</v>
      </c>
    </row>
    <row r="50" spans="2:11" x14ac:dyDescent="0.25">
      <c r="B50" s="68" t="s">
        <v>243</v>
      </c>
      <c r="C50" s="69">
        <v>269</v>
      </c>
      <c r="D50" s="69">
        <v>109</v>
      </c>
      <c r="E50" s="95">
        <f>VLOOKUP(B50,'[2]Variable A'!A$4:F$36,6,FALSE)</f>
        <v>505</v>
      </c>
      <c r="F50" s="69">
        <v>896</v>
      </c>
      <c r="G50" s="69">
        <v>65</v>
      </c>
      <c r="H50" s="103">
        <v>716</v>
      </c>
      <c r="I50" s="69">
        <v>0.3</v>
      </c>
      <c r="J50" s="69">
        <v>1.68</v>
      </c>
      <c r="K50" s="104">
        <f t="shared" si="0"/>
        <v>0.70530726256983245</v>
      </c>
    </row>
    <row r="51" spans="2:11" x14ac:dyDescent="0.25">
      <c r="B51" s="68" t="s">
        <v>244</v>
      </c>
      <c r="C51" s="69">
        <v>385</v>
      </c>
      <c r="D51" s="69">
        <v>325</v>
      </c>
      <c r="E51" s="95">
        <f>VLOOKUP(B51,'[2]Variable A'!A$4:F$36,6,FALSE)</f>
        <v>495</v>
      </c>
      <c r="F51" s="102">
        <v>1013</v>
      </c>
      <c r="G51" s="69">
        <v>176</v>
      </c>
      <c r="H51" s="103">
        <v>1285</v>
      </c>
      <c r="I51" s="69">
        <v>0.38</v>
      </c>
      <c r="J51" s="69">
        <v>1.85</v>
      </c>
      <c r="K51" s="104">
        <f t="shared" si="0"/>
        <v>0.38521400778210119</v>
      </c>
    </row>
    <row r="52" spans="2:11" x14ac:dyDescent="0.25">
      <c r="B52" s="68" t="s">
        <v>245</v>
      </c>
      <c r="C52" s="69">
        <v>412</v>
      </c>
      <c r="D52" s="69">
        <v>459</v>
      </c>
      <c r="E52" s="95">
        <f>VLOOKUP(B52,'[2]Variable A'!A$4:F$36,6,FALSE)</f>
        <v>266</v>
      </c>
      <c r="F52" s="69">
        <v>559</v>
      </c>
      <c r="G52" s="69">
        <v>144</v>
      </c>
      <c r="H52" s="103">
        <v>305</v>
      </c>
      <c r="I52" s="69">
        <v>0.74</v>
      </c>
      <c r="J52" s="69">
        <v>3.19</v>
      </c>
      <c r="K52" s="104">
        <f t="shared" si="0"/>
        <v>0.87213114754098364</v>
      </c>
    </row>
    <row r="53" spans="2:11" x14ac:dyDescent="0.25">
      <c r="B53" s="68" t="s">
        <v>246</v>
      </c>
      <c r="C53" s="69">
        <v>172</v>
      </c>
      <c r="D53" s="69">
        <v>175</v>
      </c>
      <c r="E53" s="95">
        <f>VLOOKUP(B53,'[2]Variable A'!A$4:F$36,6,FALSE)</f>
        <v>498</v>
      </c>
      <c r="F53" s="69">
        <v>563</v>
      </c>
      <c r="G53" s="69">
        <v>171</v>
      </c>
      <c r="H53" s="103">
        <v>201</v>
      </c>
      <c r="I53" s="69">
        <v>0.31</v>
      </c>
      <c r="J53" s="69">
        <v>1.02</v>
      </c>
      <c r="K53" s="104">
        <f t="shared" si="0"/>
        <v>2.4776119402985075</v>
      </c>
    </row>
    <row r="54" spans="2:11" x14ac:dyDescent="0.25">
      <c r="B54" s="74" t="s">
        <v>192</v>
      </c>
      <c r="C54" s="105">
        <v>12060</v>
      </c>
      <c r="D54" s="105">
        <v>7893</v>
      </c>
      <c r="E54" s="105">
        <v>16866</v>
      </c>
      <c r="F54" s="105">
        <v>32801</v>
      </c>
      <c r="G54" s="105">
        <v>10312</v>
      </c>
      <c r="H54" s="105">
        <v>31248</v>
      </c>
      <c r="I54" s="75">
        <v>0.37</v>
      </c>
      <c r="J54" s="75">
        <v>0.77</v>
      </c>
      <c r="K54" s="77">
        <f>(E54/H54)</f>
        <v>0.53974654377880182</v>
      </c>
    </row>
    <row r="55" spans="2:11" x14ac:dyDescent="0.25"/>
    <row r="56" spans="2:11" ht="15.75" x14ac:dyDescent="0.3">
      <c r="B56" s="162" t="s">
        <v>418</v>
      </c>
    </row>
    <row r="57" spans="2:11" x14ac:dyDescent="0.25"/>
    <row r="58" spans="2:11" hidden="1" x14ac:dyDescent="0.25"/>
    <row r="59" spans="2:11" hidden="1" x14ac:dyDescent="0.25"/>
    <row r="60" spans="2:11" hidden="1" x14ac:dyDescent="0.25"/>
    <row r="61" spans="2:11" hidden="1" x14ac:dyDescent="0.25"/>
    <row r="62" spans="2:11" hidden="1" x14ac:dyDescent="0.25"/>
    <row r="63" spans="2:11" hidden="1" x14ac:dyDescent="0.25"/>
    <row r="64" spans="2: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18">
    <mergeCell ref="I20:K20"/>
    <mergeCell ref="B2:F4"/>
    <mergeCell ref="C11:C12"/>
    <mergeCell ref="E11:F13"/>
    <mergeCell ref="C14:C18"/>
    <mergeCell ref="D14:E14"/>
    <mergeCell ref="D15:E15"/>
    <mergeCell ref="D16:E16"/>
    <mergeCell ref="D17:E17"/>
    <mergeCell ref="D18:E18"/>
    <mergeCell ref="C5:F6"/>
    <mergeCell ref="C7:F7"/>
    <mergeCell ref="C8:F8"/>
    <mergeCell ref="C9:F9"/>
    <mergeCell ref="B10:F10"/>
    <mergeCell ref="B20:B21"/>
    <mergeCell ref="C20:E20"/>
    <mergeCell ref="F20:H2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3"/>
  <sheetViews>
    <sheetView showGridLines="0" showRowColHeaders="0" zoomScaleNormal="100" workbookViewId="0">
      <selection activeCell="H104" sqref="H104"/>
    </sheetView>
  </sheetViews>
  <sheetFormatPr baseColWidth="10" defaultColWidth="0" defaultRowHeight="15" zeroHeight="1" x14ac:dyDescent="0.25"/>
  <cols>
    <col min="1" max="1" width="4.28515625" customWidth="1"/>
    <col min="2" max="2" width="37.85546875" customWidth="1"/>
    <col min="3" max="3" width="52.140625" style="140" customWidth="1"/>
    <col min="4" max="7" width="17" style="140" customWidth="1"/>
    <col min="8" max="8" width="4.28515625" customWidth="1"/>
    <col min="9" max="9" width="0" hidden="1" customWidth="1"/>
    <col min="10" max="16384" width="11.42578125" hidden="1"/>
  </cols>
  <sheetData>
    <row r="1" spans="2:9" x14ac:dyDescent="0.25"/>
    <row r="2" spans="2:9" x14ac:dyDescent="0.25">
      <c r="B2" s="272" t="s">
        <v>29</v>
      </c>
      <c r="C2" s="273"/>
      <c r="D2" s="273"/>
      <c r="E2" s="273"/>
      <c r="F2" s="273"/>
      <c r="G2" s="273"/>
    </row>
    <row r="3" spans="2:9" x14ac:dyDescent="0.25">
      <c r="B3" s="272"/>
      <c r="C3" s="273"/>
      <c r="D3" s="273"/>
      <c r="E3" s="273"/>
      <c r="F3" s="273"/>
      <c r="G3" s="273"/>
    </row>
    <row r="4" spans="2:9" x14ac:dyDescent="0.25">
      <c r="B4" s="272"/>
      <c r="C4" s="273"/>
      <c r="D4" s="273"/>
      <c r="E4" s="273"/>
      <c r="F4" s="273"/>
      <c r="G4" s="273"/>
    </row>
    <row r="5" spans="2:9" ht="15.75" x14ac:dyDescent="0.25">
      <c r="B5" s="30" t="s">
        <v>195</v>
      </c>
      <c r="C5" s="325" t="s">
        <v>349</v>
      </c>
      <c r="D5" s="256">
        <v>2023</v>
      </c>
      <c r="E5" s="256"/>
      <c r="F5" s="256">
        <v>2024</v>
      </c>
      <c r="G5" s="256"/>
      <c r="I5" s="129"/>
    </row>
    <row r="6" spans="2:9" ht="33" customHeight="1" x14ac:dyDescent="0.25">
      <c r="B6" s="106">
        <v>5</v>
      </c>
      <c r="C6" s="326"/>
      <c r="D6" s="282">
        <f>D101/F101</f>
        <v>2.5295774647887326</v>
      </c>
      <c r="E6" s="282"/>
      <c r="F6" s="282">
        <f>E101/G101</f>
        <v>2.1623376623376624</v>
      </c>
      <c r="G6" s="282"/>
      <c r="I6" s="129"/>
    </row>
    <row r="7" spans="2:9" ht="108" customHeight="1" x14ac:dyDescent="0.25">
      <c r="B7" s="107" t="s">
        <v>305</v>
      </c>
      <c r="C7" s="108" t="s">
        <v>350</v>
      </c>
      <c r="D7" s="308"/>
      <c r="E7" s="308"/>
      <c r="F7" s="308"/>
      <c r="G7" s="308"/>
      <c r="I7" s="129"/>
    </row>
    <row r="8" spans="2:9" ht="60" customHeight="1" x14ac:dyDescent="0.25">
      <c r="B8" s="123" t="s">
        <v>34</v>
      </c>
      <c r="C8" s="260" t="s">
        <v>351</v>
      </c>
      <c r="D8" s="260"/>
      <c r="E8" s="260"/>
      <c r="F8" s="260"/>
      <c r="G8" s="260"/>
    </row>
    <row r="9" spans="2:9" ht="50.1" customHeight="1" x14ac:dyDescent="0.25">
      <c r="B9" s="123" t="s">
        <v>40</v>
      </c>
      <c r="C9" s="260" t="s">
        <v>352</v>
      </c>
      <c r="D9" s="260"/>
      <c r="E9" s="260"/>
      <c r="F9" s="260"/>
      <c r="G9" s="260"/>
    </row>
    <row r="10" spans="2:9" ht="20.25" x14ac:dyDescent="0.25">
      <c r="B10" s="262" t="s">
        <v>46</v>
      </c>
      <c r="C10" s="262"/>
      <c r="D10" s="262"/>
      <c r="E10" s="262"/>
      <c r="F10" s="262"/>
      <c r="G10" s="262"/>
    </row>
    <row r="11" spans="2:9" x14ac:dyDescent="0.25">
      <c r="B11" s="258" t="s">
        <v>294</v>
      </c>
      <c r="C11" s="259" t="s">
        <v>47</v>
      </c>
      <c r="D11" s="258" t="s">
        <v>295</v>
      </c>
      <c r="E11" s="258"/>
      <c r="F11" s="263"/>
      <c r="G11" s="263"/>
    </row>
    <row r="12" spans="2:9" x14ac:dyDescent="0.25">
      <c r="B12" s="258"/>
      <c r="C12" s="259"/>
      <c r="D12" s="258"/>
      <c r="E12" s="258"/>
      <c r="F12" s="263"/>
      <c r="G12" s="263"/>
    </row>
    <row r="13" spans="2:9" x14ac:dyDescent="0.25">
      <c r="B13" s="110" t="s">
        <v>296</v>
      </c>
      <c r="C13" s="111" t="s">
        <v>49</v>
      </c>
      <c r="D13" s="258"/>
      <c r="E13" s="258"/>
      <c r="F13" s="263"/>
      <c r="G13" s="263"/>
    </row>
    <row r="14" spans="2:9" x14ac:dyDescent="0.25">
      <c r="B14" s="258" t="s">
        <v>297</v>
      </c>
      <c r="C14" s="259" t="s">
        <v>309</v>
      </c>
      <c r="D14" s="258" t="s">
        <v>298</v>
      </c>
      <c r="E14" s="258"/>
      <c r="F14" s="260" t="s">
        <v>69</v>
      </c>
      <c r="G14" s="260"/>
    </row>
    <row r="15" spans="2:9" x14ac:dyDescent="0.25">
      <c r="B15" s="258"/>
      <c r="C15" s="259"/>
      <c r="D15" s="258"/>
      <c r="E15" s="258"/>
      <c r="F15" s="260"/>
      <c r="G15" s="260"/>
    </row>
    <row r="16" spans="2:9" x14ac:dyDescent="0.25">
      <c r="B16" s="258"/>
      <c r="C16" s="259"/>
      <c r="D16" s="258" t="s">
        <v>52</v>
      </c>
      <c r="E16" s="258"/>
      <c r="F16" s="260" t="s">
        <v>299</v>
      </c>
      <c r="G16" s="260"/>
    </row>
    <row r="17" spans="2:7" x14ac:dyDescent="0.25">
      <c r="B17" s="258"/>
      <c r="C17" s="259"/>
      <c r="D17" s="258"/>
      <c r="E17" s="258"/>
      <c r="F17" s="260"/>
      <c r="G17" s="260"/>
    </row>
    <row r="18" spans="2:7" ht="15.75" x14ac:dyDescent="0.3">
      <c r="B18" s="112" t="s">
        <v>300</v>
      </c>
    </row>
    <row r="19" spans="2:7" ht="63.95" customHeight="1" x14ac:dyDescent="0.25"/>
    <row r="20" spans="2:7" x14ac:dyDescent="0.25"/>
    <row r="21" spans="2:7" ht="255.75" customHeight="1" x14ac:dyDescent="0.25">
      <c r="B21" s="332"/>
      <c r="C21" s="333"/>
      <c r="D21" s="334" t="s">
        <v>353</v>
      </c>
      <c r="E21" s="335"/>
      <c r="F21" s="334" t="s">
        <v>354</v>
      </c>
      <c r="G21" s="335"/>
    </row>
    <row r="22" spans="2:7" ht="15.75" thickBot="1" x14ac:dyDescent="0.3">
      <c r="B22" s="336" t="s">
        <v>303</v>
      </c>
      <c r="C22" s="337"/>
      <c r="D22" s="141">
        <v>2023</v>
      </c>
      <c r="E22" s="141" t="s">
        <v>355</v>
      </c>
      <c r="F22" s="141">
        <v>2023</v>
      </c>
      <c r="G22" s="141" t="s">
        <v>355</v>
      </c>
    </row>
    <row r="23" spans="2:7" ht="15.75" thickTop="1" x14ac:dyDescent="0.25">
      <c r="B23" s="124" t="s">
        <v>75</v>
      </c>
      <c r="C23" s="124"/>
      <c r="D23" s="116">
        <v>226</v>
      </c>
      <c r="E23" s="116">
        <v>285.00021000000004</v>
      </c>
      <c r="F23" s="116">
        <v>69.000020000000006</v>
      </c>
      <c r="G23" s="116">
        <v>54.000019999999999</v>
      </c>
    </row>
    <row r="24" spans="2:7" x14ac:dyDescent="0.25">
      <c r="B24" s="125" t="s">
        <v>76</v>
      </c>
      <c r="C24" s="125"/>
      <c r="D24" s="117">
        <v>31</v>
      </c>
      <c r="E24" s="117">
        <v>21.000029999999999</v>
      </c>
      <c r="F24" s="117">
        <v>40</v>
      </c>
      <c r="G24" s="117">
        <v>25</v>
      </c>
    </row>
    <row r="25" spans="2:7" x14ac:dyDescent="0.25">
      <c r="B25" s="125" t="s">
        <v>90</v>
      </c>
      <c r="C25" s="125"/>
      <c r="D25" s="117">
        <v>2</v>
      </c>
      <c r="E25" s="117">
        <v>15.000030000000001</v>
      </c>
      <c r="F25" s="117">
        <v>4</v>
      </c>
      <c r="G25" s="117">
        <v>7</v>
      </c>
    </row>
    <row r="26" spans="2:7" x14ac:dyDescent="0.25">
      <c r="B26" s="125" t="s">
        <v>93</v>
      </c>
      <c r="C26" s="125"/>
      <c r="D26" s="117">
        <v>7</v>
      </c>
      <c r="E26" s="117">
        <v>7</v>
      </c>
      <c r="F26" s="117">
        <v>2</v>
      </c>
      <c r="G26" s="117">
        <v>2</v>
      </c>
    </row>
    <row r="27" spans="2:7" x14ac:dyDescent="0.25">
      <c r="B27" s="125" t="s">
        <v>94</v>
      </c>
      <c r="C27" s="125"/>
      <c r="D27" s="117">
        <v>44</v>
      </c>
      <c r="E27" s="117">
        <v>11</v>
      </c>
      <c r="F27" s="117">
        <v>3</v>
      </c>
      <c r="G27" s="117">
        <v>2</v>
      </c>
    </row>
    <row r="28" spans="2:7" x14ac:dyDescent="0.25">
      <c r="B28" s="125" t="s">
        <v>95</v>
      </c>
      <c r="C28" s="125"/>
      <c r="D28" s="117">
        <v>26</v>
      </c>
      <c r="E28" s="117">
        <v>6.0000000000000002E-5</v>
      </c>
      <c r="F28" s="117">
        <v>2.0000000000000002E-5</v>
      </c>
      <c r="G28" s="117">
        <v>2</v>
      </c>
    </row>
    <row r="29" spans="2:7" x14ac:dyDescent="0.25">
      <c r="B29" s="125" t="s">
        <v>96</v>
      </c>
      <c r="C29" s="125"/>
      <c r="D29" s="117">
        <v>18</v>
      </c>
      <c r="E29" s="117">
        <v>9.0000300000000006</v>
      </c>
      <c r="F29" s="117">
        <v>5</v>
      </c>
      <c r="G29" s="117">
        <v>6</v>
      </c>
    </row>
    <row r="30" spans="2:7" x14ac:dyDescent="0.25">
      <c r="B30" s="125" t="s">
        <v>97</v>
      </c>
      <c r="C30" s="125"/>
      <c r="D30" s="117">
        <v>8</v>
      </c>
      <c r="E30" s="117">
        <v>25</v>
      </c>
      <c r="F30" s="117">
        <v>2</v>
      </c>
      <c r="G30" s="117">
        <v>3</v>
      </c>
    </row>
    <row r="31" spans="2:7" x14ac:dyDescent="0.25">
      <c r="B31" s="125" t="s">
        <v>98</v>
      </c>
      <c r="C31" s="125"/>
      <c r="D31" s="117">
        <v>13</v>
      </c>
      <c r="E31" s="117">
        <v>12</v>
      </c>
      <c r="F31" s="117">
        <v>4</v>
      </c>
      <c r="G31" s="117">
        <v>1</v>
      </c>
    </row>
    <row r="32" spans="2:7" x14ac:dyDescent="0.25">
      <c r="B32" s="125" t="s">
        <v>99</v>
      </c>
      <c r="C32" s="125"/>
      <c r="D32" s="117">
        <v>19</v>
      </c>
      <c r="E32" s="117">
        <v>3</v>
      </c>
      <c r="F32" s="117">
        <v>6</v>
      </c>
      <c r="G32" s="117">
        <v>2.0000000000000002E-5</v>
      </c>
    </row>
    <row r="33" spans="2:7" x14ac:dyDescent="0.25">
      <c r="B33" s="125" t="s">
        <v>100</v>
      </c>
      <c r="C33" s="125"/>
      <c r="D33" s="117">
        <v>1</v>
      </c>
      <c r="E33" s="117">
        <v>9.0000300000000006</v>
      </c>
      <c r="F33" s="117">
        <v>3</v>
      </c>
      <c r="G33" s="117">
        <v>4</v>
      </c>
    </row>
    <row r="34" spans="2:7" x14ac:dyDescent="0.25">
      <c r="B34" s="125" t="s">
        <v>101</v>
      </c>
      <c r="C34" s="125"/>
      <c r="D34" s="117">
        <v>57</v>
      </c>
      <c r="E34" s="117">
        <v>173.00003000000001</v>
      </c>
      <c r="F34" s="117">
        <v>0</v>
      </c>
      <c r="G34" s="117">
        <v>2</v>
      </c>
    </row>
    <row r="35" spans="2:7" x14ac:dyDescent="0.25">
      <c r="B35" s="124" t="s">
        <v>102</v>
      </c>
      <c r="C35" s="124"/>
      <c r="D35" s="116">
        <v>207</v>
      </c>
      <c r="E35" s="116">
        <v>4.0000999999999998</v>
      </c>
      <c r="F35" s="116">
        <v>15</v>
      </c>
      <c r="G35" s="116">
        <v>17.000019999999999</v>
      </c>
    </row>
    <row r="36" spans="2:7" x14ac:dyDescent="0.25">
      <c r="B36" s="125" t="s">
        <v>103</v>
      </c>
      <c r="C36" s="125"/>
      <c r="D36" s="117">
        <v>1</v>
      </c>
      <c r="E36" s="117">
        <v>0</v>
      </c>
      <c r="F36" s="117">
        <v>0</v>
      </c>
      <c r="G36" s="117">
        <v>1</v>
      </c>
    </row>
    <row r="37" spans="2:7" x14ac:dyDescent="0.25">
      <c r="B37" s="125" t="s">
        <v>106</v>
      </c>
      <c r="C37" s="125"/>
      <c r="D37" s="117">
        <v>201</v>
      </c>
      <c r="E37" s="117">
        <v>1.00003</v>
      </c>
      <c r="F37" s="117">
        <v>2</v>
      </c>
      <c r="G37" s="117">
        <v>4</v>
      </c>
    </row>
    <row r="38" spans="2:7" x14ac:dyDescent="0.25">
      <c r="B38" s="125" t="s">
        <v>109</v>
      </c>
      <c r="C38" s="125"/>
      <c r="D38" s="117">
        <v>0</v>
      </c>
      <c r="E38" s="117">
        <v>0</v>
      </c>
      <c r="F38" s="117">
        <v>0</v>
      </c>
      <c r="G38" s="117">
        <v>1</v>
      </c>
    </row>
    <row r="39" spans="2:7" x14ac:dyDescent="0.25">
      <c r="B39" s="125" t="s">
        <v>111</v>
      </c>
      <c r="C39" s="125"/>
      <c r="D39" s="117">
        <v>0</v>
      </c>
      <c r="E39" s="117">
        <v>1.00003</v>
      </c>
      <c r="F39" s="117">
        <v>2</v>
      </c>
      <c r="G39" s="117">
        <v>3</v>
      </c>
    </row>
    <row r="40" spans="2:7" x14ac:dyDescent="0.25">
      <c r="B40" s="125" t="s">
        <v>112</v>
      </c>
      <c r="C40" s="125"/>
      <c r="D40" s="117">
        <v>0</v>
      </c>
      <c r="E40" s="117">
        <v>0</v>
      </c>
      <c r="F40" s="117">
        <v>5</v>
      </c>
      <c r="G40" s="117">
        <v>0</v>
      </c>
    </row>
    <row r="41" spans="2:7" x14ac:dyDescent="0.25">
      <c r="B41" s="125" t="s">
        <v>113</v>
      </c>
      <c r="C41" s="125"/>
      <c r="D41" s="117">
        <v>5</v>
      </c>
      <c r="E41" s="117">
        <v>2</v>
      </c>
      <c r="F41" s="117">
        <v>6</v>
      </c>
      <c r="G41" s="117">
        <v>8</v>
      </c>
    </row>
    <row r="42" spans="2:7" x14ac:dyDescent="0.25">
      <c r="B42" s="125" t="s">
        <v>115</v>
      </c>
      <c r="C42" s="125"/>
      <c r="D42" s="117"/>
      <c r="E42" s="117">
        <v>4.0000000000000003E-5</v>
      </c>
      <c r="F42" s="117"/>
      <c r="G42" s="117">
        <v>2.0000000000000002E-5</v>
      </c>
    </row>
    <row r="43" spans="2:7" x14ac:dyDescent="0.25">
      <c r="B43" s="124" t="s">
        <v>117</v>
      </c>
      <c r="C43" s="124"/>
      <c r="D43" s="116">
        <v>222.00013999999999</v>
      </c>
      <c r="E43" s="116">
        <v>130.00075000000004</v>
      </c>
      <c r="F43" s="116">
        <v>99.00009</v>
      </c>
      <c r="G43" s="116">
        <v>75.000190000000003</v>
      </c>
    </row>
    <row r="44" spans="2:7" x14ac:dyDescent="0.25">
      <c r="B44" s="125" t="s">
        <v>118</v>
      </c>
      <c r="C44" s="125"/>
      <c r="D44" s="117">
        <v>4.0000000000000003E-5</v>
      </c>
      <c r="E44" s="117">
        <v>2</v>
      </c>
      <c r="F44" s="117">
        <v>2.0000000000000002E-5</v>
      </c>
      <c r="G44" s="117">
        <v>1</v>
      </c>
    </row>
    <row r="45" spans="2:7" x14ac:dyDescent="0.25">
      <c r="B45" s="125" t="s">
        <v>120</v>
      </c>
      <c r="C45" s="125"/>
      <c r="D45" s="117">
        <v>30</v>
      </c>
      <c r="E45" s="117">
        <v>6.0000000000000002E-5</v>
      </c>
      <c r="F45" s="117">
        <v>1</v>
      </c>
      <c r="G45" s="117">
        <v>4</v>
      </c>
    </row>
    <row r="46" spans="2:7" x14ac:dyDescent="0.25">
      <c r="B46" s="125" t="s">
        <v>121</v>
      </c>
      <c r="C46" s="125"/>
      <c r="D46" s="117">
        <v>1</v>
      </c>
      <c r="E46" s="117">
        <v>0</v>
      </c>
      <c r="F46" s="117">
        <v>1</v>
      </c>
      <c r="G46" s="117">
        <v>2</v>
      </c>
    </row>
    <row r="47" spans="2:7" x14ac:dyDescent="0.25">
      <c r="B47" s="125" t="s">
        <v>122</v>
      </c>
      <c r="C47" s="125"/>
      <c r="D47" s="117">
        <v>0</v>
      </c>
      <c r="E47" s="117">
        <v>2.0000300000000002</v>
      </c>
      <c r="F47" s="117">
        <v>2</v>
      </c>
      <c r="G47" s="117">
        <v>3.0000000000000001E-5</v>
      </c>
    </row>
    <row r="48" spans="2:7" x14ac:dyDescent="0.25">
      <c r="B48" s="125" t="s">
        <v>123</v>
      </c>
      <c r="C48" s="125"/>
      <c r="D48" s="117">
        <v>4</v>
      </c>
      <c r="E48" s="117">
        <v>1.0000199999999999</v>
      </c>
      <c r="F48" s="117">
        <v>0</v>
      </c>
      <c r="G48" s="117">
        <v>2</v>
      </c>
    </row>
    <row r="49" spans="2:7" x14ac:dyDescent="0.25">
      <c r="B49" s="125" t="s">
        <v>124</v>
      </c>
      <c r="C49" s="125"/>
      <c r="D49" s="117">
        <v>7</v>
      </c>
      <c r="E49" s="117">
        <v>16</v>
      </c>
      <c r="F49" s="117">
        <v>1</v>
      </c>
      <c r="G49" s="117">
        <v>2</v>
      </c>
    </row>
    <row r="50" spans="2:7" x14ac:dyDescent="0.25">
      <c r="B50" s="125" t="s">
        <v>125</v>
      </c>
      <c r="C50" s="125"/>
      <c r="D50" s="117"/>
      <c r="E50" s="117">
        <v>1.00003</v>
      </c>
      <c r="F50" s="117"/>
      <c r="G50" s="117">
        <v>3.0000000000000001E-5</v>
      </c>
    </row>
    <row r="51" spans="2:7" x14ac:dyDescent="0.25">
      <c r="B51" s="125" t="s">
        <v>126</v>
      </c>
      <c r="C51" s="125"/>
      <c r="D51" s="117">
        <v>3</v>
      </c>
      <c r="E51" s="117">
        <v>11</v>
      </c>
      <c r="F51" s="117">
        <v>0</v>
      </c>
      <c r="G51" s="117">
        <v>3</v>
      </c>
    </row>
    <row r="52" spans="2:7" x14ac:dyDescent="0.25">
      <c r="B52" s="125" t="s">
        <v>127</v>
      </c>
      <c r="C52" s="125"/>
      <c r="D52" s="117">
        <v>0</v>
      </c>
      <c r="E52" s="117">
        <v>4.0000000000000003E-5</v>
      </c>
      <c r="F52" s="117">
        <v>2</v>
      </c>
      <c r="G52" s="117">
        <v>2.0000000000000002E-5</v>
      </c>
    </row>
    <row r="53" spans="2:7" x14ac:dyDescent="0.25">
      <c r="B53" s="125" t="s">
        <v>128</v>
      </c>
      <c r="C53" s="125"/>
      <c r="D53" s="117">
        <v>5.0000200000000001</v>
      </c>
      <c r="E53" s="117">
        <v>2</v>
      </c>
      <c r="F53" s="117">
        <v>2.0000000000000002E-5</v>
      </c>
      <c r="G53" s="117">
        <v>3</v>
      </c>
    </row>
    <row r="54" spans="2:7" x14ac:dyDescent="0.25">
      <c r="B54" s="125" t="s">
        <v>129</v>
      </c>
      <c r="C54" s="125"/>
      <c r="D54" s="117">
        <v>26</v>
      </c>
      <c r="E54" s="117">
        <v>4</v>
      </c>
      <c r="F54" s="117">
        <v>2</v>
      </c>
      <c r="G54" s="117">
        <v>1</v>
      </c>
    </row>
    <row r="55" spans="2:7" x14ac:dyDescent="0.25">
      <c r="B55" s="125" t="s">
        <v>130</v>
      </c>
      <c r="C55" s="125"/>
      <c r="D55" s="117">
        <v>2</v>
      </c>
      <c r="E55" s="117">
        <v>0</v>
      </c>
      <c r="F55" s="117">
        <v>2</v>
      </c>
      <c r="G55" s="117">
        <v>3</v>
      </c>
    </row>
    <row r="56" spans="2:7" x14ac:dyDescent="0.25">
      <c r="B56" s="125" t="s">
        <v>131</v>
      </c>
      <c r="C56" s="125"/>
      <c r="D56" s="117">
        <v>19</v>
      </c>
      <c r="E56" s="117">
        <v>4.0000000000000003E-5</v>
      </c>
      <c r="F56" s="117">
        <v>12</v>
      </c>
      <c r="G56" s="117">
        <v>2.0000000000000002E-5</v>
      </c>
    </row>
    <row r="57" spans="2:7" x14ac:dyDescent="0.25">
      <c r="B57" s="125" t="s">
        <v>133</v>
      </c>
      <c r="C57" s="125"/>
      <c r="D57" s="117">
        <v>15.000019999999999</v>
      </c>
      <c r="E57" s="117">
        <v>6</v>
      </c>
      <c r="F57" s="117">
        <v>2</v>
      </c>
      <c r="G57" s="117">
        <v>4</v>
      </c>
    </row>
    <row r="58" spans="2:7" x14ac:dyDescent="0.25">
      <c r="B58" s="125" t="s">
        <v>134</v>
      </c>
      <c r="C58" s="125"/>
      <c r="D58" s="117">
        <v>2.0000000000000002E-5</v>
      </c>
      <c r="E58" s="117">
        <v>6.0000000000000002E-5</v>
      </c>
      <c r="F58" s="117">
        <v>1.0000000000000001E-5</v>
      </c>
      <c r="G58" s="117">
        <v>4</v>
      </c>
    </row>
    <row r="59" spans="2:7" x14ac:dyDescent="0.25">
      <c r="B59" s="125" t="s">
        <v>135</v>
      </c>
      <c r="C59" s="125"/>
      <c r="D59" s="117">
        <v>58</v>
      </c>
      <c r="E59" s="117">
        <v>25</v>
      </c>
      <c r="F59" s="117">
        <v>3</v>
      </c>
      <c r="G59" s="117">
        <v>3</v>
      </c>
    </row>
    <row r="60" spans="2:7" x14ac:dyDescent="0.25">
      <c r="B60" s="125" t="s">
        <v>136</v>
      </c>
      <c r="C60" s="125"/>
      <c r="D60" s="117">
        <v>0</v>
      </c>
      <c r="E60" s="117">
        <v>10</v>
      </c>
      <c r="F60" s="117">
        <v>1</v>
      </c>
      <c r="G60" s="117">
        <v>0</v>
      </c>
    </row>
    <row r="61" spans="2:7" x14ac:dyDescent="0.25">
      <c r="B61" s="125" t="s">
        <v>137</v>
      </c>
      <c r="C61" s="125"/>
      <c r="D61" s="117">
        <v>17</v>
      </c>
      <c r="E61" s="117">
        <v>29</v>
      </c>
      <c r="F61" s="117">
        <v>2</v>
      </c>
      <c r="G61" s="117">
        <v>3</v>
      </c>
    </row>
    <row r="62" spans="2:7" x14ac:dyDescent="0.25">
      <c r="B62" s="125" t="s">
        <v>138</v>
      </c>
      <c r="C62" s="125"/>
      <c r="D62" s="117">
        <v>14</v>
      </c>
      <c r="E62" s="117">
        <v>2.0000300000000002</v>
      </c>
      <c r="F62" s="117">
        <v>1</v>
      </c>
      <c r="G62" s="117">
        <v>2</v>
      </c>
    </row>
    <row r="63" spans="2:7" x14ac:dyDescent="0.25">
      <c r="B63" s="125" t="s">
        <v>139</v>
      </c>
      <c r="C63" s="125"/>
      <c r="D63" s="117">
        <v>0</v>
      </c>
      <c r="E63" s="117">
        <v>4</v>
      </c>
      <c r="F63" s="117">
        <v>1</v>
      </c>
      <c r="G63" s="117">
        <v>2</v>
      </c>
    </row>
    <row r="64" spans="2:7" x14ac:dyDescent="0.25">
      <c r="B64" s="125" t="s">
        <v>140</v>
      </c>
      <c r="C64" s="125"/>
      <c r="D64" s="117">
        <v>5</v>
      </c>
      <c r="E64" s="117">
        <v>4</v>
      </c>
      <c r="F64" s="117">
        <v>1</v>
      </c>
      <c r="G64" s="117">
        <v>0</v>
      </c>
    </row>
    <row r="65" spans="2:7" x14ac:dyDescent="0.25">
      <c r="B65" s="125" t="s">
        <v>141</v>
      </c>
      <c r="C65" s="125"/>
      <c r="D65" s="117">
        <v>0</v>
      </c>
      <c r="E65" s="117">
        <v>0</v>
      </c>
      <c r="F65" s="117">
        <v>2.0000000000000002E-5</v>
      </c>
      <c r="G65" s="117">
        <v>5</v>
      </c>
    </row>
    <row r="66" spans="2:7" x14ac:dyDescent="0.25">
      <c r="B66" s="125" t="s">
        <v>142</v>
      </c>
      <c r="C66" s="125"/>
      <c r="D66" s="117">
        <v>7</v>
      </c>
      <c r="E66" s="117">
        <v>2.0000300000000002</v>
      </c>
      <c r="F66" s="117">
        <v>3</v>
      </c>
      <c r="G66" s="117">
        <v>3</v>
      </c>
    </row>
    <row r="67" spans="2:7" x14ac:dyDescent="0.25">
      <c r="B67" s="125" t="s">
        <v>143</v>
      </c>
      <c r="C67" s="125"/>
      <c r="D67" s="117">
        <v>0</v>
      </c>
      <c r="E67" s="117">
        <v>0</v>
      </c>
      <c r="F67" s="117">
        <v>4</v>
      </c>
      <c r="G67" s="117">
        <v>3</v>
      </c>
    </row>
    <row r="68" spans="2:7" x14ac:dyDescent="0.25">
      <c r="B68" s="125" t="s">
        <v>145</v>
      </c>
      <c r="C68" s="125"/>
      <c r="D68" s="117">
        <v>0</v>
      </c>
      <c r="E68" s="117">
        <v>0</v>
      </c>
      <c r="F68" s="117">
        <v>1</v>
      </c>
      <c r="G68" s="117">
        <v>3</v>
      </c>
    </row>
    <row r="69" spans="2:7" x14ac:dyDescent="0.25">
      <c r="B69" s="125" t="s">
        <v>146</v>
      </c>
      <c r="C69" s="125"/>
      <c r="D69" s="117">
        <v>5</v>
      </c>
      <c r="E69" s="117">
        <v>6.0000000000000002E-5</v>
      </c>
      <c r="F69" s="117">
        <v>0</v>
      </c>
      <c r="G69" s="117">
        <v>2</v>
      </c>
    </row>
    <row r="70" spans="2:7" x14ac:dyDescent="0.25">
      <c r="B70" s="125" t="s">
        <v>147</v>
      </c>
      <c r="C70" s="125"/>
      <c r="D70" s="117">
        <v>0</v>
      </c>
      <c r="E70" s="117">
        <v>0</v>
      </c>
      <c r="F70" s="117">
        <v>44</v>
      </c>
      <c r="G70" s="117">
        <v>3</v>
      </c>
    </row>
    <row r="71" spans="2:7" x14ac:dyDescent="0.25">
      <c r="B71" s="125" t="s">
        <v>148</v>
      </c>
      <c r="C71" s="125"/>
      <c r="D71" s="117">
        <v>2.0000000000000002E-5</v>
      </c>
      <c r="E71" s="117">
        <v>6.0000000000000002E-5</v>
      </c>
      <c r="F71" s="117">
        <v>1.0000000000000001E-5</v>
      </c>
      <c r="G71" s="117">
        <v>3.0000000000000001E-5</v>
      </c>
    </row>
    <row r="72" spans="2:7" x14ac:dyDescent="0.25">
      <c r="B72" s="125" t="s">
        <v>149</v>
      </c>
      <c r="C72" s="125"/>
      <c r="D72" s="117">
        <v>1</v>
      </c>
      <c r="E72" s="117">
        <v>0</v>
      </c>
      <c r="F72" s="117">
        <v>1</v>
      </c>
      <c r="G72" s="117">
        <v>2</v>
      </c>
    </row>
    <row r="73" spans="2:7" x14ac:dyDescent="0.25">
      <c r="B73" s="125" t="s">
        <v>150</v>
      </c>
      <c r="C73" s="125"/>
      <c r="D73" s="117">
        <v>0</v>
      </c>
      <c r="E73" s="117">
        <v>0</v>
      </c>
      <c r="F73" s="117">
        <v>0</v>
      </c>
      <c r="G73" s="117">
        <v>0</v>
      </c>
    </row>
    <row r="74" spans="2:7" x14ac:dyDescent="0.25">
      <c r="B74" s="125" t="s">
        <v>151</v>
      </c>
      <c r="C74" s="125"/>
      <c r="D74" s="117">
        <v>0</v>
      </c>
      <c r="E74" s="117">
        <v>4.0000000000000003E-5</v>
      </c>
      <c r="F74" s="117">
        <v>3</v>
      </c>
      <c r="G74" s="117">
        <v>2.0000000000000002E-5</v>
      </c>
    </row>
    <row r="75" spans="2:7" x14ac:dyDescent="0.25">
      <c r="B75" s="125" t="s">
        <v>152</v>
      </c>
      <c r="C75" s="125"/>
      <c r="D75" s="117">
        <v>0</v>
      </c>
      <c r="E75" s="117">
        <v>3.0000300000000002</v>
      </c>
      <c r="F75" s="117">
        <v>1</v>
      </c>
      <c r="G75" s="117">
        <v>3</v>
      </c>
    </row>
    <row r="76" spans="2:7" x14ac:dyDescent="0.25">
      <c r="B76" s="125" t="s">
        <v>153</v>
      </c>
      <c r="C76" s="125"/>
      <c r="D76" s="117">
        <v>1</v>
      </c>
      <c r="E76" s="117">
        <v>6.0000000000000002E-5</v>
      </c>
      <c r="F76" s="117">
        <v>2</v>
      </c>
      <c r="G76" s="117">
        <v>2</v>
      </c>
    </row>
    <row r="77" spans="2:7" x14ac:dyDescent="0.25">
      <c r="B77" s="125" t="s">
        <v>154</v>
      </c>
      <c r="C77" s="125"/>
      <c r="D77" s="117">
        <v>0</v>
      </c>
      <c r="E77" s="117">
        <v>1.0000199999999999</v>
      </c>
      <c r="F77" s="117">
        <v>0</v>
      </c>
      <c r="G77" s="117">
        <v>2.0000000000000002E-5</v>
      </c>
    </row>
    <row r="78" spans="2:7" x14ac:dyDescent="0.25">
      <c r="B78" s="125" t="s">
        <v>155</v>
      </c>
      <c r="C78" s="125"/>
      <c r="D78" s="117">
        <v>0</v>
      </c>
      <c r="E78" s="117">
        <v>1.0000199999999999</v>
      </c>
      <c r="F78" s="117">
        <v>0</v>
      </c>
      <c r="G78" s="117">
        <v>2</v>
      </c>
    </row>
    <row r="79" spans="2:7" x14ac:dyDescent="0.25">
      <c r="B79" s="125" t="s">
        <v>156</v>
      </c>
      <c r="C79" s="125"/>
      <c r="D79" s="117">
        <v>2.0000000000000002E-5</v>
      </c>
      <c r="E79" s="117">
        <v>4.0000000000000003E-5</v>
      </c>
      <c r="F79" s="117">
        <v>1.0000000000000001E-5</v>
      </c>
      <c r="G79" s="117">
        <v>1</v>
      </c>
    </row>
    <row r="80" spans="2:7" x14ac:dyDescent="0.25">
      <c r="B80" s="125" t="s">
        <v>157</v>
      </c>
      <c r="C80" s="125"/>
      <c r="D80" s="117">
        <v>2</v>
      </c>
      <c r="E80" s="117">
        <v>3</v>
      </c>
      <c r="F80" s="117">
        <v>4</v>
      </c>
      <c r="G80" s="117">
        <v>4</v>
      </c>
    </row>
    <row r="81" spans="2:7" x14ac:dyDescent="0.25">
      <c r="B81" s="125" t="s">
        <v>158</v>
      </c>
      <c r="C81" s="125"/>
      <c r="D81" s="117">
        <v>0</v>
      </c>
      <c r="E81" s="117">
        <v>6.0000000000000002E-5</v>
      </c>
      <c r="F81" s="117">
        <v>2</v>
      </c>
      <c r="G81" s="117">
        <v>3</v>
      </c>
    </row>
    <row r="82" spans="2:7" x14ac:dyDescent="0.25">
      <c r="B82" s="125" t="s">
        <v>159</v>
      </c>
      <c r="C82" s="125"/>
      <c r="D82" s="117"/>
      <c r="E82" s="117">
        <v>1.0000199999999999</v>
      </c>
      <c r="F82" s="117"/>
      <c r="G82" s="117">
        <v>2.0000000000000002E-5</v>
      </c>
    </row>
    <row r="83" spans="2:7" x14ac:dyDescent="0.25">
      <c r="B83" s="124" t="s">
        <v>160</v>
      </c>
      <c r="C83" s="124"/>
      <c r="D83" s="116">
        <v>25</v>
      </c>
      <c r="E83" s="116">
        <v>54</v>
      </c>
      <c r="F83" s="116">
        <v>4</v>
      </c>
      <c r="G83" s="116">
        <v>3.0000000000000001E-5</v>
      </c>
    </row>
    <row r="84" spans="2:7" x14ac:dyDescent="0.25">
      <c r="B84" s="125" t="s">
        <v>161</v>
      </c>
      <c r="C84" s="125"/>
      <c r="D84" s="117">
        <v>25</v>
      </c>
      <c r="E84" s="117">
        <v>54</v>
      </c>
      <c r="F84" s="117">
        <v>4</v>
      </c>
      <c r="G84" s="117">
        <v>3.0000000000000001E-5</v>
      </c>
    </row>
    <row r="85" spans="2:7" x14ac:dyDescent="0.25">
      <c r="B85" s="124" t="s">
        <v>172</v>
      </c>
      <c r="C85" s="124"/>
      <c r="D85" s="116">
        <v>0</v>
      </c>
      <c r="E85" s="116">
        <v>1.2E-4</v>
      </c>
      <c r="F85" s="116">
        <v>15</v>
      </c>
      <c r="G85" s="116">
        <v>3</v>
      </c>
    </row>
    <row r="86" spans="2:7" x14ac:dyDescent="0.25">
      <c r="B86" s="125" t="s">
        <v>173</v>
      </c>
      <c r="C86" s="125"/>
      <c r="D86" s="117">
        <v>0</v>
      </c>
      <c r="E86" s="117">
        <v>1.2E-4</v>
      </c>
      <c r="F86" s="117">
        <v>15</v>
      </c>
      <c r="G86" s="117">
        <v>3</v>
      </c>
    </row>
    <row r="87" spans="2:7" x14ac:dyDescent="0.25">
      <c r="B87" s="124" t="s">
        <v>176</v>
      </c>
      <c r="C87" s="124"/>
      <c r="D87" s="116">
        <v>193.00002000000001</v>
      </c>
      <c r="E87" s="116">
        <v>193.00003000000001</v>
      </c>
      <c r="F87" s="116">
        <v>145.00002000000001</v>
      </c>
      <c r="G87" s="116">
        <v>143.00003000000001</v>
      </c>
    </row>
    <row r="88" spans="2:7" x14ac:dyDescent="0.25">
      <c r="B88" s="125" t="s">
        <v>177</v>
      </c>
      <c r="C88" s="125"/>
      <c r="D88" s="117">
        <v>2.0000000000000002E-5</v>
      </c>
      <c r="E88" s="117">
        <v>3.0000000000000001E-5</v>
      </c>
      <c r="F88" s="117">
        <v>2.0000000000000002E-5</v>
      </c>
      <c r="G88" s="117">
        <v>3.0000000000000001E-5</v>
      </c>
    </row>
    <row r="89" spans="2:7" x14ac:dyDescent="0.25">
      <c r="B89" s="142" t="s">
        <v>356</v>
      </c>
      <c r="C89" s="125"/>
      <c r="D89" s="117">
        <v>193</v>
      </c>
      <c r="E89" s="117">
        <v>193</v>
      </c>
      <c r="F89" s="117">
        <v>145</v>
      </c>
      <c r="G89" s="117">
        <v>143</v>
      </c>
    </row>
    <row r="90" spans="2:7" x14ac:dyDescent="0.25">
      <c r="B90" s="124" t="s">
        <v>180</v>
      </c>
      <c r="C90" s="124"/>
      <c r="D90" s="116">
        <v>25.0001</v>
      </c>
      <c r="E90" s="116">
        <v>4.2000000000000002E-4</v>
      </c>
      <c r="F90" s="116">
        <v>8.0000399999999985</v>
      </c>
      <c r="G90" s="116">
        <v>16.000170000000001</v>
      </c>
    </row>
    <row r="91" spans="2:7" x14ac:dyDescent="0.25">
      <c r="B91" s="125" t="s">
        <v>181</v>
      </c>
      <c r="C91" s="125"/>
      <c r="D91" s="117">
        <v>4.0000000000000003E-5</v>
      </c>
      <c r="E91" s="117">
        <v>6.0000000000000002E-5</v>
      </c>
      <c r="F91" s="117">
        <v>2.0000000000000002E-5</v>
      </c>
      <c r="G91" s="117">
        <v>3.0000000000000001E-5</v>
      </c>
    </row>
    <row r="92" spans="2:7" x14ac:dyDescent="0.25">
      <c r="B92" s="125" t="s">
        <v>183</v>
      </c>
      <c r="C92" s="125"/>
      <c r="D92" s="117">
        <v>2.0000200000000001</v>
      </c>
      <c r="E92" s="117">
        <v>6.0000000000000002E-5</v>
      </c>
      <c r="F92" s="117">
        <v>0</v>
      </c>
      <c r="G92" s="117">
        <v>3.0000000000000001E-5</v>
      </c>
    </row>
    <row r="93" spans="2:7" x14ac:dyDescent="0.25">
      <c r="B93" s="125" t="s">
        <v>184</v>
      </c>
      <c r="C93" s="125"/>
      <c r="D93" s="117">
        <v>0</v>
      </c>
      <c r="E93" s="117">
        <v>4.0000000000000003E-5</v>
      </c>
      <c r="F93" s="117">
        <v>0</v>
      </c>
      <c r="G93" s="117">
        <v>2.0000000000000002E-5</v>
      </c>
    </row>
    <row r="94" spans="2:7" x14ac:dyDescent="0.25">
      <c r="B94" s="125" t="s">
        <v>185</v>
      </c>
      <c r="C94" s="125"/>
      <c r="D94" s="117">
        <v>0</v>
      </c>
      <c r="E94" s="117">
        <v>4.0000000000000003E-5</v>
      </c>
      <c r="F94" s="117">
        <v>3</v>
      </c>
      <c r="G94" s="117">
        <v>2</v>
      </c>
    </row>
    <row r="95" spans="2:7" x14ac:dyDescent="0.25">
      <c r="B95" s="125" t="s">
        <v>186</v>
      </c>
      <c r="C95" s="125"/>
      <c r="D95" s="117">
        <v>0</v>
      </c>
      <c r="E95" s="117">
        <v>6.0000000000000002E-5</v>
      </c>
      <c r="F95" s="117">
        <v>2</v>
      </c>
      <c r="G95" s="117">
        <v>3.0000000000000001E-5</v>
      </c>
    </row>
    <row r="96" spans="2:7" x14ac:dyDescent="0.25">
      <c r="B96" s="125" t="s">
        <v>187</v>
      </c>
      <c r="C96" s="125"/>
      <c r="D96" s="117">
        <v>0</v>
      </c>
      <c r="E96" s="117">
        <v>6.0000000000000002E-5</v>
      </c>
      <c r="F96" s="117">
        <v>2</v>
      </c>
      <c r="G96" s="117">
        <v>1</v>
      </c>
    </row>
    <row r="97" spans="2:7" x14ac:dyDescent="0.25">
      <c r="B97" s="125" t="s">
        <v>188</v>
      </c>
      <c r="C97" s="125"/>
      <c r="D97" s="117">
        <v>1</v>
      </c>
      <c r="E97" s="117">
        <v>6.0000000000000002E-5</v>
      </c>
      <c r="F97" s="117">
        <v>1</v>
      </c>
      <c r="G97" s="117">
        <v>3.0000000000000001E-5</v>
      </c>
    </row>
    <row r="98" spans="2:7" x14ac:dyDescent="0.25">
      <c r="B98" s="125" t="s">
        <v>189</v>
      </c>
      <c r="C98" s="125"/>
      <c r="D98" s="117">
        <v>22</v>
      </c>
      <c r="E98" s="117">
        <v>0</v>
      </c>
      <c r="F98" s="117">
        <v>0</v>
      </c>
      <c r="G98" s="117">
        <v>0</v>
      </c>
    </row>
    <row r="99" spans="2:7" x14ac:dyDescent="0.25">
      <c r="B99" s="125" t="s">
        <v>190</v>
      </c>
      <c r="C99" s="125"/>
      <c r="D99" s="117">
        <v>4.0000000000000003E-5</v>
      </c>
      <c r="E99" s="117">
        <v>4.0000000000000003E-5</v>
      </c>
      <c r="F99" s="117">
        <v>2.0000000000000002E-5</v>
      </c>
      <c r="G99" s="117">
        <v>3.0000000000000001E-5</v>
      </c>
    </row>
    <row r="100" spans="2:7" ht="15.75" thickBot="1" x14ac:dyDescent="0.3">
      <c r="B100" s="125" t="s">
        <v>191</v>
      </c>
      <c r="C100" s="125"/>
      <c r="D100" s="117"/>
      <c r="E100" s="117">
        <v>0</v>
      </c>
      <c r="F100" s="117"/>
      <c r="G100" s="117">
        <v>13</v>
      </c>
    </row>
    <row r="101" spans="2:7" ht="15.75" thickTop="1" x14ac:dyDescent="0.25">
      <c r="B101" s="127" t="s">
        <v>192</v>
      </c>
      <c r="C101" s="127"/>
      <c r="D101" s="143">
        <v>898</v>
      </c>
      <c r="E101" s="143">
        <v>666</v>
      </c>
      <c r="F101" s="144">
        <v>355</v>
      </c>
      <c r="G101" s="143">
        <v>308</v>
      </c>
    </row>
    <row r="102" spans="2:7" x14ac:dyDescent="0.25"/>
    <row r="103" spans="2:7" ht="15.75" x14ac:dyDescent="0.3">
      <c r="B103" s="162" t="s">
        <v>418</v>
      </c>
    </row>
    <row r="104" spans="2:7" x14ac:dyDescent="0.25"/>
    <row r="105" spans="2:7" hidden="1" x14ac:dyDescent="0.25"/>
    <row r="106" spans="2:7" hidden="1" x14ac:dyDescent="0.25"/>
    <row r="107" spans="2:7" hidden="1" x14ac:dyDescent="0.25"/>
    <row r="108" spans="2:7" hidden="1" x14ac:dyDescent="0.25"/>
    <row r="109" spans="2:7" hidden="1" x14ac:dyDescent="0.25"/>
    <row r="110" spans="2:7" hidden="1" x14ac:dyDescent="0.25"/>
    <row r="111" spans="2:7" hidden="1" x14ac:dyDescent="0.25"/>
    <row r="112" spans="2: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23">
    <mergeCell ref="B21:C21"/>
    <mergeCell ref="D21:E21"/>
    <mergeCell ref="F21:G21"/>
    <mergeCell ref="B22:C22"/>
    <mergeCell ref="B2:G4"/>
    <mergeCell ref="B14:B17"/>
    <mergeCell ref="C14:C17"/>
    <mergeCell ref="D14:E15"/>
    <mergeCell ref="F14:G15"/>
    <mergeCell ref="D16:E17"/>
    <mergeCell ref="F16:G17"/>
    <mergeCell ref="C8:G8"/>
    <mergeCell ref="C9:G9"/>
    <mergeCell ref="B10:G10"/>
    <mergeCell ref="B11:B12"/>
    <mergeCell ref="C11:C12"/>
    <mergeCell ref="D11:E13"/>
    <mergeCell ref="F11:G13"/>
    <mergeCell ref="C5:C6"/>
    <mergeCell ref="D5:E5"/>
    <mergeCell ref="F5:G5"/>
    <mergeCell ref="D6:E7"/>
    <mergeCell ref="F6:G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showRowColHeaders="0" zoomScaleNormal="100" workbookViewId="0">
      <selection activeCell="U49" sqref="U49"/>
    </sheetView>
  </sheetViews>
  <sheetFormatPr baseColWidth="10" defaultColWidth="0" defaultRowHeight="15" customHeight="1" zeroHeight="1" x14ac:dyDescent="0.25"/>
  <cols>
    <col min="1" max="1" width="4.5703125" customWidth="1"/>
    <col min="2" max="5" width="9.7109375" customWidth="1"/>
    <col min="6" max="6" width="6.42578125" customWidth="1"/>
    <col min="7" max="10" width="9.7109375" customWidth="1"/>
    <col min="11" max="11" width="7.28515625" customWidth="1"/>
    <col min="12" max="14" width="9.7109375" customWidth="1"/>
    <col min="15" max="15" width="11.5703125" customWidth="1"/>
    <col min="16" max="16" width="7" customWidth="1"/>
    <col min="17" max="20" width="9.140625" customWidth="1"/>
    <col min="21" max="21" width="5.28515625" customWidth="1"/>
    <col min="22" max="16384" width="9.140625" hidden="1"/>
  </cols>
  <sheetData>
    <row r="1" spans="2:20" s="145" customFormat="1" ht="87.95" customHeight="1" x14ac:dyDescent="0.25"/>
    <row r="2" spans="2:20" x14ac:dyDescent="0.25"/>
    <row r="3" spans="2:20" ht="22.5" x14ac:dyDescent="0.45">
      <c r="B3" s="179" t="s">
        <v>357</v>
      </c>
      <c r="C3" s="179"/>
      <c r="D3" s="179"/>
      <c r="E3" s="179"/>
      <c r="G3" s="179" t="s">
        <v>358</v>
      </c>
      <c r="H3" s="179"/>
      <c r="I3" s="179"/>
      <c r="J3" s="179"/>
      <c r="L3" s="179" t="s">
        <v>359</v>
      </c>
      <c r="M3" s="179"/>
      <c r="N3" s="179"/>
      <c r="O3" s="179"/>
      <c r="Q3" s="179" t="s">
        <v>360</v>
      </c>
      <c r="R3" s="179"/>
      <c r="S3" s="179"/>
      <c r="T3" s="179"/>
    </row>
    <row r="4" spans="2:20" ht="8.25" customHeight="1" x14ac:dyDescent="0.25">
      <c r="C4" s="146"/>
      <c r="D4" s="146"/>
      <c r="E4" s="146"/>
      <c r="H4" s="146"/>
      <c r="I4" s="146"/>
      <c r="J4" s="146"/>
      <c r="R4" s="146"/>
      <c r="S4" s="146"/>
      <c r="T4" s="146"/>
    </row>
    <row r="5" spans="2:20" ht="24" customHeight="1" x14ac:dyDescent="0.25">
      <c r="B5" s="180" t="s">
        <v>361</v>
      </c>
      <c r="C5" s="180"/>
      <c r="D5" s="180"/>
      <c r="E5" s="180"/>
      <c r="G5" s="183" t="s">
        <v>419</v>
      </c>
      <c r="H5" s="183"/>
      <c r="I5" s="183"/>
      <c r="J5" s="183"/>
      <c r="L5" s="181" t="s">
        <v>362</v>
      </c>
      <c r="M5" s="181"/>
      <c r="N5" s="182" t="s">
        <v>363</v>
      </c>
      <c r="O5" s="182"/>
      <c r="Q5" s="183" t="s">
        <v>364</v>
      </c>
      <c r="R5" s="183"/>
      <c r="S5" s="183"/>
      <c r="T5" s="183"/>
    </row>
    <row r="6" spans="2:20" ht="23.25" customHeight="1" x14ac:dyDescent="0.25">
      <c r="B6" s="180" t="s">
        <v>365</v>
      </c>
      <c r="C6" s="180"/>
      <c r="D6" s="180"/>
      <c r="E6" s="180"/>
      <c r="G6" s="183"/>
      <c r="H6" s="183"/>
      <c r="I6" s="183"/>
      <c r="J6" s="183"/>
      <c r="L6" s="181"/>
      <c r="M6" s="181"/>
      <c r="N6" s="182"/>
      <c r="O6" s="182"/>
      <c r="Q6" s="183"/>
      <c r="R6" s="183"/>
      <c r="S6" s="183"/>
      <c r="T6" s="183"/>
    </row>
    <row r="7" spans="2:20" ht="30.75" customHeight="1" x14ac:dyDescent="0.25">
      <c r="B7" s="187" t="s">
        <v>366</v>
      </c>
      <c r="C7" s="180"/>
      <c r="D7" s="180"/>
      <c r="E7" s="180"/>
      <c r="G7" s="183"/>
      <c r="H7" s="183"/>
      <c r="I7" s="183"/>
      <c r="J7" s="183"/>
      <c r="L7" s="181"/>
      <c r="M7" s="181"/>
      <c r="N7" s="182"/>
      <c r="O7" s="182"/>
      <c r="Q7" s="183"/>
      <c r="R7" s="183"/>
      <c r="S7" s="183"/>
      <c r="T7" s="183"/>
    </row>
    <row r="8" spans="2:20" ht="20.25" customHeight="1" x14ac:dyDescent="0.25">
      <c r="B8" s="188" t="s">
        <v>367</v>
      </c>
      <c r="C8" s="188"/>
      <c r="D8" s="188"/>
      <c r="E8" s="188"/>
      <c r="G8" s="183"/>
      <c r="H8" s="183"/>
      <c r="I8" s="183"/>
      <c r="J8" s="183"/>
      <c r="L8" s="147"/>
      <c r="M8" s="147"/>
      <c r="N8" s="148"/>
      <c r="O8" s="148"/>
      <c r="Q8" s="183"/>
      <c r="R8" s="183"/>
      <c r="S8" s="183"/>
      <c r="T8" s="183"/>
    </row>
    <row r="9" spans="2:20" ht="19.5" customHeight="1" x14ac:dyDescent="0.45">
      <c r="B9" s="189" t="s">
        <v>368</v>
      </c>
      <c r="C9" s="190"/>
      <c r="D9" s="190"/>
      <c r="E9" s="190"/>
      <c r="G9" s="183"/>
      <c r="H9" s="183"/>
      <c r="I9" s="183"/>
      <c r="J9" s="183"/>
      <c r="L9" s="181" t="s">
        <v>362</v>
      </c>
      <c r="M9" s="181"/>
      <c r="N9" s="182" t="s">
        <v>369</v>
      </c>
      <c r="O9" s="182"/>
      <c r="Q9" s="179" t="s">
        <v>370</v>
      </c>
      <c r="R9" s="179"/>
      <c r="S9" s="179"/>
      <c r="T9" s="179"/>
    </row>
    <row r="10" spans="2:20" ht="30.75" customHeight="1" x14ac:dyDescent="0.25">
      <c r="B10" s="184" t="s">
        <v>371</v>
      </c>
      <c r="C10" s="185"/>
      <c r="D10" s="185"/>
      <c r="E10" s="185"/>
      <c r="G10" s="183"/>
      <c r="H10" s="183"/>
      <c r="I10" s="183"/>
      <c r="J10" s="183"/>
      <c r="L10" s="181"/>
      <c r="M10" s="181"/>
      <c r="N10" s="182"/>
      <c r="O10" s="182"/>
      <c r="P10" s="149"/>
      <c r="Q10" s="186" t="s">
        <v>372</v>
      </c>
      <c r="R10" s="186"/>
      <c r="S10" s="186"/>
      <c r="T10" s="186"/>
    </row>
    <row r="11" spans="2:20" ht="30" customHeight="1" x14ac:dyDescent="0.25">
      <c r="B11" s="187" t="s">
        <v>373</v>
      </c>
      <c r="C11" s="180"/>
      <c r="D11" s="180"/>
      <c r="E11" s="180"/>
      <c r="G11" s="183"/>
      <c r="H11" s="183"/>
      <c r="I11" s="183"/>
      <c r="J11" s="183"/>
      <c r="L11" s="181"/>
      <c r="M11" s="181"/>
      <c r="N11" s="182"/>
      <c r="O11" s="182"/>
      <c r="Q11" s="186"/>
      <c r="R11" s="186"/>
      <c r="S11" s="186"/>
      <c r="T11" s="186"/>
    </row>
    <row r="12" spans="2:20" ht="15" customHeight="1" x14ac:dyDescent="0.25">
      <c r="B12" s="180"/>
      <c r="C12" s="180"/>
      <c r="D12" s="180"/>
      <c r="E12" s="180"/>
      <c r="G12" s="183"/>
      <c r="H12" s="183"/>
      <c r="I12" s="183"/>
      <c r="J12" s="183"/>
      <c r="L12" s="181"/>
      <c r="M12" s="181"/>
      <c r="N12" s="182"/>
      <c r="O12" s="182"/>
      <c r="Q12" s="186"/>
      <c r="R12" s="186"/>
      <c r="S12" s="186"/>
      <c r="T12" s="186"/>
    </row>
    <row r="13" spans="2:20" ht="15" customHeight="1" x14ac:dyDescent="0.25">
      <c r="B13" s="190" t="s">
        <v>374</v>
      </c>
      <c r="C13" s="190"/>
      <c r="D13" s="190"/>
      <c r="E13" s="190"/>
      <c r="G13" s="183"/>
      <c r="H13" s="183"/>
      <c r="I13" s="183"/>
      <c r="J13" s="183"/>
      <c r="L13" s="181"/>
      <c r="M13" s="181"/>
      <c r="N13" s="182"/>
      <c r="O13" s="182"/>
      <c r="Q13" s="186"/>
      <c r="R13" s="186"/>
      <c r="S13" s="186"/>
      <c r="T13" s="186"/>
    </row>
    <row r="14" spans="2:20" ht="15" customHeight="1" x14ac:dyDescent="0.25">
      <c r="B14" s="190" t="s">
        <v>375</v>
      </c>
      <c r="C14" s="190"/>
      <c r="D14" s="190"/>
      <c r="E14" s="190"/>
      <c r="G14" s="183"/>
      <c r="H14" s="183"/>
      <c r="I14" s="183"/>
      <c r="J14" s="183"/>
      <c r="L14" s="181"/>
      <c r="M14" s="181"/>
      <c r="N14" s="182"/>
      <c r="O14" s="182"/>
      <c r="Q14" s="150"/>
      <c r="R14" s="150"/>
      <c r="S14" s="150"/>
      <c r="T14" s="150"/>
    </row>
    <row r="15" spans="2:20" ht="15" customHeight="1" x14ac:dyDescent="0.25">
      <c r="B15" s="189" t="s">
        <v>376</v>
      </c>
      <c r="C15" s="190"/>
      <c r="D15" s="190"/>
      <c r="E15" s="190"/>
      <c r="G15" s="183"/>
      <c r="H15" s="183"/>
      <c r="I15" s="183"/>
      <c r="J15" s="183"/>
      <c r="L15" s="147"/>
      <c r="M15" s="147"/>
      <c r="N15" s="148"/>
      <c r="O15" s="148"/>
      <c r="Q15" s="191" t="s">
        <v>377</v>
      </c>
      <c r="R15" s="191"/>
      <c r="S15" s="192" t="s">
        <v>378</v>
      </c>
      <c r="T15" s="192"/>
    </row>
    <row r="16" spans="2:20" ht="15" customHeight="1" x14ac:dyDescent="0.25">
      <c r="B16" s="151"/>
      <c r="C16" s="151"/>
      <c r="D16" s="151"/>
      <c r="E16" s="151"/>
      <c r="G16" s="183"/>
      <c r="H16" s="183"/>
      <c r="I16" s="183"/>
      <c r="J16" s="183"/>
      <c r="L16" s="181" t="s">
        <v>379</v>
      </c>
      <c r="M16" s="181"/>
      <c r="N16" s="182" t="s">
        <v>380</v>
      </c>
      <c r="O16" s="182"/>
      <c r="Q16" s="191"/>
      <c r="R16" s="191"/>
      <c r="S16" s="192"/>
      <c r="T16" s="192"/>
    </row>
    <row r="17" spans="2:20" ht="15" customHeight="1" x14ac:dyDescent="0.25">
      <c r="B17" s="184" t="s">
        <v>381</v>
      </c>
      <c r="C17" s="185"/>
      <c r="D17" s="185"/>
      <c r="E17" s="185"/>
      <c r="G17" s="183"/>
      <c r="H17" s="183"/>
      <c r="I17" s="183"/>
      <c r="J17" s="183"/>
      <c r="L17" s="147"/>
      <c r="M17" s="147"/>
      <c r="N17" s="148"/>
      <c r="O17" s="148"/>
      <c r="Q17" s="191"/>
      <c r="R17" s="191"/>
      <c r="S17" s="192"/>
      <c r="T17" s="192"/>
    </row>
    <row r="18" spans="2:20" ht="30.75" customHeight="1" x14ac:dyDescent="0.25">
      <c r="B18" s="193" t="s">
        <v>382</v>
      </c>
      <c r="C18" s="194"/>
      <c r="D18" s="194"/>
      <c r="E18" s="194"/>
      <c r="G18" s="183"/>
      <c r="H18" s="183"/>
      <c r="I18" s="183"/>
      <c r="J18" s="183"/>
      <c r="L18" s="181" t="s">
        <v>383</v>
      </c>
      <c r="M18" s="181"/>
      <c r="N18" s="182" t="s">
        <v>384</v>
      </c>
      <c r="O18" s="182"/>
      <c r="Q18" s="191"/>
      <c r="R18" s="191"/>
      <c r="S18" s="192"/>
      <c r="T18" s="192"/>
    </row>
    <row r="19" spans="2:20" ht="15" customHeight="1" x14ac:dyDescent="0.25">
      <c r="B19" s="190"/>
      <c r="C19" s="190"/>
      <c r="D19" s="190"/>
      <c r="E19" s="190"/>
      <c r="G19" s="183"/>
      <c r="H19" s="183"/>
      <c r="I19" s="183"/>
      <c r="J19" s="183"/>
      <c r="L19" s="181"/>
      <c r="M19" s="181"/>
      <c r="N19" s="182"/>
      <c r="O19" s="182"/>
      <c r="Q19" s="191"/>
      <c r="R19" s="191"/>
      <c r="S19" s="192"/>
      <c r="T19" s="192"/>
    </row>
    <row r="20" spans="2:20" ht="15" customHeight="1" x14ac:dyDescent="0.25">
      <c r="B20" s="190" t="s">
        <v>385</v>
      </c>
      <c r="C20" s="190"/>
      <c r="D20" s="190"/>
      <c r="E20" s="190"/>
      <c r="G20" s="183"/>
      <c r="H20" s="183"/>
      <c r="I20" s="183"/>
      <c r="J20" s="183"/>
      <c r="L20" s="147"/>
      <c r="M20" s="147"/>
      <c r="N20" s="148"/>
      <c r="O20" s="148"/>
      <c r="Q20" s="191"/>
      <c r="R20" s="191"/>
      <c r="S20" s="192"/>
      <c r="T20" s="192"/>
    </row>
    <row r="21" spans="2:20" ht="15" customHeight="1" x14ac:dyDescent="0.25">
      <c r="B21" s="189" t="s">
        <v>386</v>
      </c>
      <c r="C21" s="190"/>
      <c r="D21" s="190"/>
      <c r="E21" s="190"/>
      <c r="G21" s="183"/>
      <c r="H21" s="183"/>
      <c r="I21" s="183"/>
      <c r="J21" s="183"/>
      <c r="L21" s="181" t="s">
        <v>362</v>
      </c>
      <c r="M21" s="181"/>
      <c r="N21" s="182" t="s">
        <v>387</v>
      </c>
      <c r="O21" s="182"/>
      <c r="Q21" s="152"/>
      <c r="R21" s="152"/>
      <c r="S21" s="152"/>
      <c r="T21" s="152"/>
    </row>
    <row r="22" spans="2:20" ht="15" customHeight="1" x14ac:dyDescent="0.25">
      <c r="B22" s="146"/>
      <c r="C22" s="146"/>
      <c r="D22" s="146"/>
      <c r="E22" s="146"/>
      <c r="G22" s="183"/>
      <c r="H22" s="183"/>
      <c r="I22" s="183"/>
      <c r="J22" s="183"/>
      <c r="L22" s="199" t="s">
        <v>379</v>
      </c>
      <c r="M22" s="199"/>
      <c r="N22" s="182"/>
      <c r="O22" s="182"/>
      <c r="Q22" s="191" t="s">
        <v>388</v>
      </c>
      <c r="R22" s="191"/>
      <c r="S22" s="192" t="s">
        <v>389</v>
      </c>
      <c r="T22" s="192"/>
    </row>
    <row r="23" spans="2:20" ht="15" customHeight="1" x14ac:dyDescent="0.25">
      <c r="B23" s="190" t="s">
        <v>390</v>
      </c>
      <c r="C23" s="190"/>
      <c r="D23" s="190"/>
      <c r="E23" s="190"/>
      <c r="G23" s="183"/>
      <c r="H23" s="183"/>
      <c r="I23" s="183"/>
      <c r="J23" s="183"/>
      <c r="L23" s="147"/>
      <c r="M23" s="147"/>
      <c r="N23" s="148"/>
      <c r="O23" s="148"/>
      <c r="Q23" s="191"/>
      <c r="R23" s="191"/>
      <c r="S23" s="192"/>
      <c r="T23" s="192"/>
    </row>
    <row r="24" spans="2:20" ht="15" customHeight="1" x14ac:dyDescent="0.25">
      <c r="B24" s="190" t="s">
        <v>391</v>
      </c>
      <c r="C24" s="190"/>
      <c r="D24" s="190"/>
      <c r="E24" s="190"/>
      <c r="G24" s="183"/>
      <c r="H24" s="183"/>
      <c r="I24" s="183"/>
      <c r="J24" s="183"/>
      <c r="L24" s="153"/>
      <c r="M24" s="153"/>
      <c r="N24" s="197" t="s">
        <v>392</v>
      </c>
      <c r="O24" s="197"/>
      <c r="Q24" s="191"/>
      <c r="R24" s="191"/>
      <c r="S24" s="192"/>
      <c r="T24" s="192"/>
    </row>
    <row r="25" spans="2:20" ht="15" customHeight="1" x14ac:dyDescent="0.25">
      <c r="B25" s="189" t="s">
        <v>393</v>
      </c>
      <c r="C25" s="189"/>
      <c r="D25" s="189"/>
      <c r="E25" s="189"/>
      <c r="G25" s="183"/>
      <c r="H25" s="183"/>
      <c r="I25" s="183"/>
      <c r="J25" s="183"/>
      <c r="L25" s="181" t="s">
        <v>379</v>
      </c>
      <c r="M25" s="181"/>
      <c r="N25" s="197"/>
      <c r="O25" s="197"/>
      <c r="Q25" s="191"/>
      <c r="R25" s="191"/>
      <c r="S25" s="192"/>
      <c r="T25" s="192"/>
    </row>
    <row r="26" spans="2:20" ht="15" customHeight="1" x14ac:dyDescent="0.25">
      <c r="G26" s="183"/>
      <c r="H26" s="183"/>
      <c r="I26" s="183"/>
      <c r="J26" s="183"/>
      <c r="L26" s="181" t="s">
        <v>394</v>
      </c>
      <c r="M26" s="181"/>
      <c r="N26" s="197"/>
      <c r="O26" s="197"/>
      <c r="Q26" s="191"/>
      <c r="R26" s="191"/>
      <c r="S26" s="192"/>
      <c r="T26" s="192"/>
    </row>
    <row r="27" spans="2:20" ht="13.5" customHeight="1" x14ac:dyDescent="0.3">
      <c r="B27" s="198" t="s">
        <v>395</v>
      </c>
      <c r="C27" s="198"/>
      <c r="D27" s="198"/>
      <c r="E27" s="198"/>
      <c r="G27" s="183"/>
      <c r="H27" s="183"/>
      <c r="I27" s="183"/>
      <c r="J27" s="183"/>
      <c r="L27" s="181" t="s">
        <v>396</v>
      </c>
      <c r="M27" s="181"/>
      <c r="N27" s="197"/>
      <c r="O27" s="197"/>
      <c r="Q27" s="191"/>
      <c r="R27" s="191"/>
      <c r="S27" s="192"/>
      <c r="T27" s="192"/>
    </row>
    <row r="28" spans="2:20" ht="15" customHeight="1" x14ac:dyDescent="0.25">
      <c r="B28" s="202" t="s">
        <v>397</v>
      </c>
      <c r="C28" s="202"/>
      <c r="D28" s="202"/>
      <c r="E28" s="202"/>
      <c r="G28" s="183"/>
      <c r="H28" s="183"/>
      <c r="I28" s="183"/>
      <c r="J28" s="183"/>
      <c r="L28" s="181" t="s">
        <v>398</v>
      </c>
      <c r="M28" s="181"/>
      <c r="N28" s="197"/>
      <c r="O28" s="197"/>
      <c r="Q28" s="152"/>
      <c r="R28" s="152"/>
      <c r="S28" s="152"/>
      <c r="T28" s="152"/>
    </row>
    <row r="29" spans="2:20" ht="17.25" customHeight="1" x14ac:dyDescent="0.25">
      <c r="B29" s="154" t="s">
        <v>399</v>
      </c>
      <c r="C29" s="194" t="s">
        <v>400</v>
      </c>
      <c r="D29" s="194"/>
      <c r="E29" s="194"/>
      <c r="G29" s="183"/>
      <c r="H29" s="183"/>
      <c r="I29" s="183"/>
      <c r="J29" s="183"/>
      <c r="L29" s="181" t="s">
        <v>401</v>
      </c>
      <c r="M29" s="181"/>
      <c r="N29" s="197"/>
      <c r="O29" s="197"/>
      <c r="Q29" s="195" t="s">
        <v>402</v>
      </c>
      <c r="R29" s="195"/>
      <c r="S29" s="195"/>
      <c r="T29" s="195"/>
    </row>
    <row r="30" spans="2:20" ht="15" customHeight="1" x14ac:dyDescent="0.25">
      <c r="C30" s="196" t="s">
        <v>403</v>
      </c>
      <c r="D30" s="196"/>
      <c r="E30" s="196"/>
      <c r="F30" s="155"/>
      <c r="G30" s="183"/>
      <c r="H30" s="183"/>
      <c r="I30" s="183"/>
      <c r="J30" s="183"/>
      <c r="L30" s="153"/>
      <c r="M30" s="153"/>
      <c r="N30" s="197"/>
      <c r="O30" s="197"/>
      <c r="Q30" s="195" t="s">
        <v>215</v>
      </c>
      <c r="R30" s="195"/>
      <c r="S30" s="195"/>
      <c r="T30" s="195"/>
    </row>
    <row r="31" spans="2:20" ht="15" customHeight="1" x14ac:dyDescent="0.25">
      <c r="B31" s="154"/>
      <c r="C31" s="194" t="s">
        <v>254</v>
      </c>
      <c r="D31" s="194"/>
      <c r="E31" s="194"/>
      <c r="F31" s="155"/>
      <c r="G31" s="183"/>
      <c r="H31" s="183"/>
      <c r="I31" s="183"/>
      <c r="J31" s="183"/>
      <c r="L31" s="156"/>
      <c r="M31" s="156"/>
      <c r="R31" s="146"/>
      <c r="S31" s="146"/>
      <c r="T31" s="146"/>
    </row>
    <row r="32" spans="2:20" ht="17.25" customHeight="1" x14ac:dyDescent="0.25">
      <c r="B32" s="154"/>
      <c r="F32" s="155"/>
      <c r="G32" s="183"/>
      <c r="H32" s="183"/>
      <c r="I32" s="183"/>
      <c r="J32" s="183"/>
      <c r="L32" s="181" t="s">
        <v>362</v>
      </c>
      <c r="M32" s="181"/>
      <c r="N32" s="197" t="s">
        <v>404</v>
      </c>
      <c r="O32" s="197"/>
      <c r="Q32" s="200" t="s">
        <v>405</v>
      </c>
      <c r="R32" s="200"/>
      <c r="S32" s="200"/>
      <c r="T32" s="200"/>
    </row>
    <row r="33" spans="2:20" ht="20.25" customHeight="1" x14ac:dyDescent="0.25">
      <c r="B33" s="157" t="s">
        <v>406</v>
      </c>
      <c r="C33" s="201" t="s">
        <v>407</v>
      </c>
      <c r="D33" s="201"/>
      <c r="E33" s="201"/>
      <c r="G33" s="183"/>
      <c r="H33" s="183"/>
      <c r="I33" s="183"/>
      <c r="J33" s="183"/>
      <c r="L33" s="181" t="s">
        <v>379</v>
      </c>
      <c r="M33" s="181"/>
      <c r="N33" s="197"/>
      <c r="O33" s="197"/>
      <c r="Q33" s="200"/>
      <c r="R33" s="200"/>
      <c r="S33" s="200"/>
      <c r="T33" s="200"/>
    </row>
    <row r="34" spans="2:20" ht="20.25" customHeight="1" x14ac:dyDescent="0.25">
      <c r="F34" s="155"/>
      <c r="G34" s="183"/>
      <c r="H34" s="183"/>
      <c r="I34" s="183"/>
      <c r="J34" s="183"/>
      <c r="L34" s="181" t="s">
        <v>394</v>
      </c>
      <c r="M34" s="181"/>
      <c r="N34" s="197"/>
      <c r="O34" s="197"/>
      <c r="Q34" s="200"/>
      <c r="R34" s="200"/>
      <c r="S34" s="200"/>
      <c r="T34" s="200"/>
    </row>
    <row r="35" spans="2:20" ht="15" customHeight="1" x14ac:dyDescent="0.25">
      <c r="B35" s="157" t="s">
        <v>408</v>
      </c>
      <c r="C35" s="158" t="s">
        <v>409</v>
      </c>
      <c r="D35" s="159"/>
      <c r="E35" s="159"/>
      <c r="G35" s="183"/>
      <c r="H35" s="183"/>
      <c r="I35" s="183"/>
      <c r="J35" s="183"/>
      <c r="L35" s="181" t="s">
        <v>396</v>
      </c>
      <c r="M35" s="181"/>
      <c r="N35" s="197"/>
      <c r="O35" s="197"/>
      <c r="Q35" s="200"/>
      <c r="R35" s="200"/>
      <c r="S35" s="200"/>
      <c r="T35" s="200"/>
    </row>
    <row r="36" spans="2:20" ht="15" customHeight="1" x14ac:dyDescent="0.25">
      <c r="C36" s="158" t="s">
        <v>410</v>
      </c>
      <c r="F36" s="158"/>
      <c r="G36" s="183"/>
      <c r="H36" s="183"/>
      <c r="I36" s="183"/>
      <c r="J36" s="183"/>
      <c r="L36" s="181" t="s">
        <v>411</v>
      </c>
      <c r="M36" s="181"/>
      <c r="N36" s="197"/>
      <c r="O36" s="197"/>
      <c r="Q36" s="200"/>
      <c r="R36" s="200"/>
      <c r="S36" s="200"/>
      <c r="T36" s="200"/>
    </row>
    <row r="37" spans="2:20" ht="15" customHeight="1" x14ac:dyDescent="0.25">
      <c r="D37" s="158"/>
      <c r="E37" s="158"/>
      <c r="F37" s="158"/>
      <c r="G37" s="183"/>
      <c r="H37" s="183"/>
      <c r="I37" s="183"/>
      <c r="J37" s="183"/>
      <c r="L37" s="181" t="s">
        <v>398</v>
      </c>
      <c r="M37" s="181"/>
      <c r="N37" s="197"/>
      <c r="O37" s="197"/>
      <c r="Q37" s="200"/>
      <c r="R37" s="200"/>
      <c r="S37" s="200"/>
      <c r="T37" s="200"/>
    </row>
    <row r="38" spans="2:20" ht="15" customHeight="1" x14ac:dyDescent="0.25">
      <c r="B38" s="160" t="s">
        <v>412</v>
      </c>
      <c r="C38" s="158" t="s">
        <v>413</v>
      </c>
      <c r="D38" s="158"/>
      <c r="E38" s="158"/>
      <c r="G38" s="183"/>
      <c r="H38" s="183"/>
      <c r="I38" s="183"/>
      <c r="J38" s="183"/>
      <c r="L38" s="181" t="s">
        <v>401</v>
      </c>
      <c r="M38" s="181"/>
      <c r="N38" s="197"/>
      <c r="O38" s="197"/>
    </row>
    <row r="39" spans="2:20" ht="15" customHeight="1" x14ac:dyDescent="0.25">
      <c r="B39" s="154" t="s">
        <v>414</v>
      </c>
      <c r="C39" s="161" t="s">
        <v>415</v>
      </c>
      <c r="F39" s="158"/>
      <c r="G39" s="183"/>
      <c r="H39" s="183"/>
      <c r="I39" s="183"/>
      <c r="J39" s="183"/>
    </row>
    <row r="40" spans="2:20" ht="15" customHeight="1" x14ac:dyDescent="0.25">
      <c r="B40" s="146"/>
      <c r="C40" s="146"/>
      <c r="D40" s="158"/>
      <c r="E40" s="158"/>
      <c r="F40" s="161"/>
      <c r="G40" s="183"/>
      <c r="H40" s="183"/>
      <c r="I40" s="183"/>
      <c r="J40" s="183"/>
      <c r="L40" s="181" t="s">
        <v>416</v>
      </c>
      <c r="M40" s="181"/>
      <c r="N40" s="182" t="s">
        <v>417</v>
      </c>
      <c r="O40" s="182"/>
    </row>
    <row r="41" spans="2:20" x14ac:dyDescent="0.25">
      <c r="B41" s="146"/>
      <c r="C41" s="146"/>
      <c r="D41" s="161"/>
      <c r="E41" s="161"/>
      <c r="G41" s="183"/>
      <c r="H41" s="183"/>
      <c r="I41" s="183"/>
      <c r="J41" s="183"/>
    </row>
    <row r="42" spans="2:20" x14ac:dyDescent="0.25">
      <c r="C42" s="146"/>
      <c r="D42" s="146"/>
      <c r="E42" s="146"/>
      <c r="G42" s="183"/>
      <c r="H42" s="183"/>
      <c r="I42" s="183"/>
      <c r="J42" s="183"/>
    </row>
    <row r="43" spans="2:20" ht="15.75" x14ac:dyDescent="0.3">
      <c r="B43" s="39"/>
      <c r="G43" s="183"/>
      <c r="H43" s="183"/>
      <c r="I43" s="183"/>
      <c r="J43" s="183"/>
    </row>
    <row r="44" spans="2:20" x14ac:dyDescent="0.25">
      <c r="G44" s="183"/>
      <c r="H44" s="183"/>
      <c r="I44" s="183"/>
      <c r="J44" s="183"/>
    </row>
    <row r="45" spans="2:20" x14ac:dyDescent="0.25">
      <c r="G45" s="183"/>
      <c r="H45" s="183"/>
      <c r="I45" s="183"/>
      <c r="J45" s="183"/>
    </row>
    <row r="46" spans="2:20" x14ac:dyDescent="0.25">
      <c r="G46" s="183"/>
      <c r="H46" s="183"/>
      <c r="I46" s="183"/>
      <c r="J46" s="183"/>
    </row>
    <row r="47" spans="2:20" ht="15.75" x14ac:dyDescent="0.3">
      <c r="B47" s="162" t="s">
        <v>420</v>
      </c>
      <c r="G47" s="146"/>
      <c r="H47" s="146"/>
      <c r="I47" s="146"/>
      <c r="J47" s="146"/>
    </row>
    <row r="48" spans="2:20" ht="15.75" x14ac:dyDescent="0.3">
      <c r="B48" s="162" t="s">
        <v>418</v>
      </c>
      <c r="G48" s="146"/>
      <c r="H48" s="146"/>
      <c r="I48" s="146"/>
      <c r="J48" s="146"/>
    </row>
    <row r="49" spans="7:20" x14ac:dyDescent="0.25">
      <c r="G49" s="146"/>
      <c r="H49" s="146"/>
      <c r="I49" s="146"/>
      <c r="J49" s="146"/>
      <c r="S49" s="152"/>
      <c r="T49" s="152"/>
    </row>
    <row r="50" spans="7:20" hidden="1" x14ac:dyDescent="0.25">
      <c r="G50" s="146"/>
      <c r="H50" s="146"/>
      <c r="I50" s="146"/>
      <c r="J50" s="146"/>
    </row>
    <row r="51" spans="7:20" hidden="1" x14ac:dyDescent="0.25">
      <c r="G51" s="146"/>
      <c r="H51" s="146"/>
      <c r="I51" s="146"/>
      <c r="J51" s="146"/>
    </row>
    <row r="52" spans="7:20" hidden="1" x14ac:dyDescent="0.25"/>
    <row r="53" spans="7:20" hidden="1" x14ac:dyDescent="0.25"/>
    <row r="54" spans="7:20" hidden="1" x14ac:dyDescent="0.25"/>
    <row r="55" spans="7:20" hidden="1" x14ac:dyDescent="0.25"/>
    <row r="56" spans="7:20" hidden="1" x14ac:dyDescent="0.25"/>
    <row r="57" spans="7:20" hidden="1" x14ac:dyDescent="0.25"/>
    <row r="58" spans="7:20" hidden="1" x14ac:dyDescent="0.25"/>
    <row r="59" spans="7:20" hidden="1" x14ac:dyDescent="0.25"/>
    <row r="60" spans="7:20" hidden="1" x14ac:dyDescent="0.25"/>
    <row r="61" spans="7:20" hidden="1" x14ac:dyDescent="0.25"/>
    <row r="62" spans="7:20" hidden="1" x14ac:dyDescent="0.25">
      <c r="Q62" s="146"/>
      <c r="R62" s="146"/>
      <c r="S62" s="146"/>
      <c r="T62" s="146"/>
    </row>
  </sheetData>
  <mergeCells count="67">
    <mergeCell ref="L38:M38"/>
    <mergeCell ref="L40:M40"/>
    <mergeCell ref="N40:O40"/>
    <mergeCell ref="G5:J46"/>
    <mergeCell ref="C31:E31"/>
    <mergeCell ref="L32:M32"/>
    <mergeCell ref="N32:O38"/>
    <mergeCell ref="B28:E28"/>
    <mergeCell ref="L28:M28"/>
    <mergeCell ref="C29:E29"/>
    <mergeCell ref="L29:M29"/>
    <mergeCell ref="N18:O19"/>
    <mergeCell ref="B19:E19"/>
    <mergeCell ref="B20:E20"/>
    <mergeCell ref="B21:E21"/>
    <mergeCell ref="L21:M21"/>
    <mergeCell ref="Q32:T37"/>
    <mergeCell ref="C33:E33"/>
    <mergeCell ref="L33:M33"/>
    <mergeCell ref="L34:M34"/>
    <mergeCell ref="L35:M35"/>
    <mergeCell ref="L36:M36"/>
    <mergeCell ref="L37:M37"/>
    <mergeCell ref="Q29:T29"/>
    <mergeCell ref="C30:E30"/>
    <mergeCell ref="Q30:T30"/>
    <mergeCell ref="Q22:R27"/>
    <mergeCell ref="S22:T27"/>
    <mergeCell ref="B23:E23"/>
    <mergeCell ref="B24:E24"/>
    <mergeCell ref="N24:O30"/>
    <mergeCell ref="B25:E25"/>
    <mergeCell ref="L25:M25"/>
    <mergeCell ref="L26:M26"/>
    <mergeCell ref="B27:E27"/>
    <mergeCell ref="L27:M27"/>
    <mergeCell ref="N21:O22"/>
    <mergeCell ref="L22:M22"/>
    <mergeCell ref="B15:E15"/>
    <mergeCell ref="Q15:R20"/>
    <mergeCell ref="S15:T20"/>
    <mergeCell ref="L16:M16"/>
    <mergeCell ref="N16:O16"/>
    <mergeCell ref="B17:E17"/>
    <mergeCell ref="B18:E18"/>
    <mergeCell ref="L18:M19"/>
    <mergeCell ref="Q9:T9"/>
    <mergeCell ref="B10:E10"/>
    <mergeCell ref="Q10:T13"/>
    <mergeCell ref="B11:E11"/>
    <mergeCell ref="B12:E12"/>
    <mergeCell ref="B9:E9"/>
    <mergeCell ref="L9:M14"/>
    <mergeCell ref="N9:O14"/>
    <mergeCell ref="B13:E13"/>
    <mergeCell ref="B14:E14"/>
    <mergeCell ref="B3:E3"/>
    <mergeCell ref="G3:J3"/>
    <mergeCell ref="L3:O3"/>
    <mergeCell ref="Q3:T3"/>
    <mergeCell ref="B5:E5"/>
    <mergeCell ref="L5:M7"/>
    <mergeCell ref="N5:O7"/>
    <mergeCell ref="Q5:T8"/>
    <mergeCell ref="B6:E6"/>
    <mergeCell ref="B7:E7"/>
    <mergeCell ref="B8:E8"/>
  </mergeCells>
  <hyperlinks>
    <hyperlink ref="C36" r:id="rId1"/>
    <hyperlink ref="C39" r:id="rId2"/>
  </hyperlinks>
  <pageMargins left="0.7" right="0.7" top="0.75" bottom="0.75" header="0.3" footer="0.3"/>
  <pageSetup orientation="portrait"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4"/>
  <sheetViews>
    <sheetView showGridLines="0" showRowColHeaders="0" zoomScaleNormal="100" workbookViewId="0">
      <selection activeCell="E69" sqref="E69"/>
    </sheetView>
  </sheetViews>
  <sheetFormatPr baseColWidth="10" defaultColWidth="0" defaultRowHeight="0" customHeight="1" zeroHeight="1" x14ac:dyDescent="0.25"/>
  <cols>
    <col min="1" max="1" width="4.28515625" customWidth="1"/>
    <col min="2" max="2" width="52.140625" customWidth="1"/>
    <col min="3" max="3" width="17.28515625" customWidth="1"/>
    <col min="4" max="4" width="25.42578125" customWidth="1"/>
    <col min="5" max="5" width="30.7109375" customWidth="1"/>
    <col min="6" max="6" width="4.28515625" customWidth="1"/>
    <col min="7" max="16384" width="11.42578125" hidden="1"/>
  </cols>
  <sheetData>
    <row r="1" spans="2:5" ht="15" x14ac:dyDescent="0.25"/>
    <row r="2" spans="2:5" ht="15" x14ac:dyDescent="0.25">
      <c r="B2" s="208" t="s">
        <v>29</v>
      </c>
      <c r="C2" s="208"/>
      <c r="D2" s="208"/>
      <c r="E2" s="208"/>
    </row>
    <row r="3" spans="2:5" ht="15" x14ac:dyDescent="0.25">
      <c r="B3" s="208"/>
      <c r="C3" s="208"/>
      <c r="D3" s="208"/>
      <c r="E3" s="208"/>
    </row>
    <row r="4" spans="2:5" ht="15" x14ac:dyDescent="0.25">
      <c r="B4" s="208"/>
      <c r="C4" s="208"/>
      <c r="D4" s="208"/>
      <c r="E4" s="208"/>
    </row>
    <row r="5" spans="2:5" ht="15.75" customHeight="1" thickBot="1" x14ac:dyDescent="0.3">
      <c r="B5" s="17" t="s">
        <v>30</v>
      </c>
      <c r="C5" s="209" t="s">
        <v>31</v>
      </c>
      <c r="D5" s="209"/>
      <c r="E5" s="209"/>
    </row>
    <row r="6" spans="2:5" ht="42" customHeight="1" thickBot="1" x14ac:dyDescent="0.3">
      <c r="B6" s="18" t="s">
        <v>32</v>
      </c>
      <c r="C6" s="210"/>
      <c r="D6" s="210"/>
      <c r="E6" s="210"/>
    </row>
    <row r="7" spans="2:5" ht="63" customHeight="1" thickBot="1" x14ac:dyDescent="0.3">
      <c r="B7" s="19" t="s">
        <v>248</v>
      </c>
      <c r="C7" s="211" t="s">
        <v>421</v>
      </c>
      <c r="D7" s="212"/>
      <c r="E7" s="213"/>
    </row>
    <row r="8" spans="2:5" ht="40.5" customHeight="1" thickBot="1" x14ac:dyDescent="0.3">
      <c r="B8" s="20" t="s">
        <v>34</v>
      </c>
      <c r="C8" s="214" t="s">
        <v>422</v>
      </c>
      <c r="D8" s="215"/>
      <c r="E8" s="216"/>
    </row>
    <row r="9" spans="2:5" ht="40.5" customHeight="1" thickBot="1" x14ac:dyDescent="0.3">
      <c r="B9" s="20" t="s">
        <v>40</v>
      </c>
      <c r="C9" s="214" t="s">
        <v>423</v>
      </c>
      <c r="D9" s="215"/>
      <c r="E9" s="216"/>
    </row>
    <row r="10" spans="2:5" ht="21" thickBot="1" x14ac:dyDescent="0.3">
      <c r="B10" s="217" t="s">
        <v>46</v>
      </c>
      <c r="C10" s="218"/>
      <c r="D10" s="218"/>
      <c r="E10" s="219"/>
    </row>
    <row r="11" spans="2:5" ht="15" x14ac:dyDescent="0.25">
      <c r="B11" s="21" t="s">
        <v>60</v>
      </c>
      <c r="C11" s="203" t="s">
        <v>47</v>
      </c>
      <c r="D11" s="24" t="s">
        <v>62</v>
      </c>
      <c r="E11" s="203"/>
    </row>
    <row r="12" spans="2:5" ht="15.75" thickBot="1" x14ac:dyDescent="0.3">
      <c r="B12" s="44" t="s">
        <v>61</v>
      </c>
      <c r="C12" s="204"/>
      <c r="D12" s="24" t="s">
        <v>63</v>
      </c>
      <c r="E12" s="205"/>
    </row>
    <row r="13" spans="2:5" ht="15.75" thickBot="1" x14ac:dyDescent="0.3">
      <c r="B13" s="44" t="s">
        <v>48</v>
      </c>
      <c r="C13" s="47" t="s">
        <v>49</v>
      </c>
      <c r="D13" s="25"/>
      <c r="E13" s="204"/>
    </row>
    <row r="14" spans="2:5" ht="23.25" customHeight="1" x14ac:dyDescent="0.25">
      <c r="B14" s="21"/>
      <c r="C14" s="203" t="s">
        <v>66</v>
      </c>
      <c r="D14" s="24" t="s">
        <v>67</v>
      </c>
      <c r="E14" s="203" t="s">
        <v>427</v>
      </c>
    </row>
    <row r="15" spans="2:5" ht="23.25" customHeight="1" thickBot="1" x14ac:dyDescent="0.3">
      <c r="B15" s="21" t="s">
        <v>64</v>
      </c>
      <c r="C15" s="205"/>
      <c r="D15" s="29" t="s">
        <v>68</v>
      </c>
      <c r="E15" s="204"/>
    </row>
    <row r="16" spans="2:5" ht="15" x14ac:dyDescent="0.25">
      <c r="B16" s="21" t="s">
        <v>65</v>
      </c>
      <c r="C16" s="205"/>
      <c r="D16" s="206" t="s">
        <v>52</v>
      </c>
      <c r="E16" s="46" t="s">
        <v>70</v>
      </c>
    </row>
    <row r="17" spans="2:5" ht="15.75" thickBot="1" x14ac:dyDescent="0.3">
      <c r="B17" s="28"/>
      <c r="C17" s="204"/>
      <c r="D17" s="207"/>
      <c r="E17" s="47" t="s">
        <v>428</v>
      </c>
    </row>
    <row r="18" spans="2:5" ht="15" x14ac:dyDescent="0.25"/>
    <row r="19" spans="2:5" ht="15.75" customHeight="1" x14ac:dyDescent="0.25"/>
    <row r="20" spans="2:5" ht="15.75" customHeight="1" x14ac:dyDescent="0.25"/>
    <row r="21" spans="2:5" ht="15" customHeight="1" x14ac:dyDescent="0.3">
      <c r="B21" s="163"/>
      <c r="C21" s="173" t="s">
        <v>6</v>
      </c>
      <c r="D21" s="174" t="s">
        <v>7</v>
      </c>
      <c r="E21" s="175" t="s">
        <v>8</v>
      </c>
    </row>
    <row r="22" spans="2:5" ht="15" customHeight="1" thickBot="1" x14ac:dyDescent="0.35">
      <c r="B22" s="164" t="s">
        <v>303</v>
      </c>
      <c r="C22" s="165">
        <v>2024</v>
      </c>
      <c r="D22" s="165">
        <v>2024</v>
      </c>
      <c r="E22" s="165">
        <v>2024</v>
      </c>
    </row>
    <row r="23" spans="2:5" ht="15" customHeight="1" thickTop="1" x14ac:dyDescent="0.3">
      <c r="B23" s="166" t="s">
        <v>75</v>
      </c>
      <c r="C23" s="167">
        <v>22</v>
      </c>
      <c r="D23" s="167">
        <v>60</v>
      </c>
      <c r="E23" s="176">
        <v>36.666666666666664</v>
      </c>
    </row>
    <row r="24" spans="2:5" ht="15" customHeight="1" x14ac:dyDescent="0.3">
      <c r="B24" s="168" t="s">
        <v>76</v>
      </c>
      <c r="C24" s="169">
        <v>3</v>
      </c>
      <c r="D24" s="169">
        <v>5</v>
      </c>
      <c r="E24" s="177">
        <v>60</v>
      </c>
    </row>
    <row r="25" spans="2:5" ht="15" customHeight="1" x14ac:dyDescent="0.3">
      <c r="B25" s="168" t="s">
        <v>90</v>
      </c>
      <c r="C25" s="169">
        <v>1</v>
      </c>
      <c r="D25" s="169">
        <v>7</v>
      </c>
      <c r="E25" s="177">
        <v>14.285714285714285</v>
      </c>
    </row>
    <row r="26" spans="2:5" ht="15" customHeight="1" x14ac:dyDescent="0.3">
      <c r="B26" s="168" t="s">
        <v>93</v>
      </c>
      <c r="C26" s="169">
        <v>2</v>
      </c>
      <c r="D26" s="169">
        <v>7</v>
      </c>
      <c r="E26" s="177">
        <v>28.571428571428569</v>
      </c>
    </row>
    <row r="27" spans="2:5" ht="15" customHeight="1" x14ac:dyDescent="0.3">
      <c r="B27" s="168" t="s">
        <v>94</v>
      </c>
      <c r="C27" s="169">
        <v>2</v>
      </c>
      <c r="D27" s="169">
        <v>4</v>
      </c>
      <c r="E27" s="177">
        <v>50</v>
      </c>
    </row>
    <row r="28" spans="2:5" ht="15" customHeight="1" x14ac:dyDescent="0.3">
      <c r="B28" s="168" t="s">
        <v>95</v>
      </c>
      <c r="C28" s="169">
        <v>0</v>
      </c>
      <c r="D28" s="169">
        <v>10</v>
      </c>
      <c r="E28" s="177">
        <v>0</v>
      </c>
    </row>
    <row r="29" spans="2:5" ht="15" customHeight="1" x14ac:dyDescent="0.3">
      <c r="B29" s="168" t="s">
        <v>96</v>
      </c>
      <c r="C29" s="169">
        <v>3</v>
      </c>
      <c r="D29" s="169">
        <v>3</v>
      </c>
      <c r="E29" s="177">
        <v>100</v>
      </c>
    </row>
    <row r="30" spans="2:5" ht="15" customHeight="1" x14ac:dyDescent="0.3">
      <c r="B30" s="168" t="s">
        <v>97</v>
      </c>
      <c r="C30" s="169">
        <v>2</v>
      </c>
      <c r="D30" s="169">
        <v>2</v>
      </c>
      <c r="E30" s="177">
        <v>100</v>
      </c>
    </row>
    <row r="31" spans="2:5" ht="15" customHeight="1" x14ac:dyDescent="0.3">
      <c r="B31" s="168" t="s">
        <v>98</v>
      </c>
      <c r="C31" s="169">
        <v>2</v>
      </c>
      <c r="D31" s="169">
        <v>8</v>
      </c>
      <c r="E31" s="177">
        <v>25</v>
      </c>
    </row>
    <row r="32" spans="2:5" ht="15" customHeight="1" x14ac:dyDescent="0.3">
      <c r="B32" s="168" t="s">
        <v>99</v>
      </c>
      <c r="C32" s="169">
        <v>1</v>
      </c>
      <c r="D32" s="169">
        <v>3</v>
      </c>
      <c r="E32" s="177">
        <v>33.333333333333329</v>
      </c>
    </row>
    <row r="33" spans="2:5" ht="15" customHeight="1" x14ac:dyDescent="0.3">
      <c r="B33" s="168" t="s">
        <v>100</v>
      </c>
      <c r="C33" s="169">
        <v>2</v>
      </c>
      <c r="D33" s="169">
        <v>2</v>
      </c>
      <c r="E33" s="177">
        <v>100</v>
      </c>
    </row>
    <row r="34" spans="2:5" ht="15" customHeight="1" x14ac:dyDescent="0.3">
      <c r="B34" s="168" t="s">
        <v>101</v>
      </c>
      <c r="C34" s="169">
        <v>4</v>
      </c>
      <c r="D34" s="169">
        <v>9</v>
      </c>
      <c r="E34" s="177">
        <v>44.444444444444443</v>
      </c>
    </row>
    <row r="35" spans="2:5" ht="15" customHeight="1" x14ac:dyDescent="0.3">
      <c r="B35" s="166" t="s">
        <v>102</v>
      </c>
      <c r="C35" s="167">
        <v>5</v>
      </c>
      <c r="D35" s="167">
        <v>5</v>
      </c>
      <c r="E35" s="176">
        <v>100</v>
      </c>
    </row>
    <row r="36" spans="2:5" ht="15" customHeight="1" x14ac:dyDescent="0.3">
      <c r="B36" s="168" t="s">
        <v>103</v>
      </c>
      <c r="C36" s="169">
        <v>2</v>
      </c>
      <c r="D36" s="169">
        <v>2</v>
      </c>
      <c r="E36" s="177">
        <v>100</v>
      </c>
    </row>
    <row r="37" spans="2:5" ht="15" customHeight="1" x14ac:dyDescent="0.3">
      <c r="B37" s="168" t="s">
        <v>106</v>
      </c>
      <c r="C37" s="169">
        <v>1</v>
      </c>
      <c r="D37" s="169">
        <v>1</v>
      </c>
      <c r="E37" s="177">
        <v>100</v>
      </c>
    </row>
    <row r="38" spans="2:5" ht="15" customHeight="1" x14ac:dyDescent="0.3">
      <c r="B38" s="168" t="s">
        <v>109</v>
      </c>
      <c r="C38" s="169">
        <v>1</v>
      </c>
      <c r="D38" s="169">
        <v>1</v>
      </c>
      <c r="E38" s="177">
        <v>100</v>
      </c>
    </row>
    <row r="39" spans="2:5" ht="15" customHeight="1" x14ac:dyDescent="0.3">
      <c r="B39" s="168" t="s">
        <v>111</v>
      </c>
      <c r="C39" s="169">
        <v>0</v>
      </c>
      <c r="D39" s="169">
        <v>0</v>
      </c>
      <c r="E39" s="169" t="s">
        <v>429</v>
      </c>
    </row>
    <row r="40" spans="2:5" ht="15" customHeight="1" x14ac:dyDescent="0.3">
      <c r="B40" s="168" t="s">
        <v>112</v>
      </c>
      <c r="C40" s="169">
        <v>0</v>
      </c>
      <c r="D40" s="169">
        <v>0</v>
      </c>
      <c r="E40" s="169" t="s">
        <v>429</v>
      </c>
    </row>
    <row r="41" spans="2:5" ht="15" customHeight="1" x14ac:dyDescent="0.3">
      <c r="B41" s="168" t="s">
        <v>113</v>
      </c>
      <c r="C41" s="169">
        <v>1</v>
      </c>
      <c r="D41" s="169">
        <v>1</v>
      </c>
      <c r="E41" s="177">
        <v>100</v>
      </c>
    </row>
    <row r="42" spans="2:5" ht="15" customHeight="1" x14ac:dyDescent="0.3">
      <c r="B42" s="168" t="s">
        <v>115</v>
      </c>
      <c r="C42" s="169">
        <v>0</v>
      </c>
      <c r="D42" s="169">
        <v>0</v>
      </c>
      <c r="E42" s="169" t="s">
        <v>429</v>
      </c>
    </row>
    <row r="43" spans="2:5" ht="15" customHeight="1" x14ac:dyDescent="0.3">
      <c r="B43" s="166" t="s">
        <v>117</v>
      </c>
      <c r="C43" s="167">
        <v>44</v>
      </c>
      <c r="D43" s="167">
        <v>54</v>
      </c>
      <c r="E43" s="176">
        <v>81.481481481481481</v>
      </c>
    </row>
    <row r="44" spans="2:5" ht="15" customHeight="1" x14ac:dyDescent="0.3">
      <c r="B44" s="168" t="s">
        <v>118</v>
      </c>
      <c r="C44" s="169">
        <v>0</v>
      </c>
      <c r="D44" s="169">
        <v>0</v>
      </c>
      <c r="E44" s="169" t="s">
        <v>429</v>
      </c>
    </row>
    <row r="45" spans="2:5" ht="15" customHeight="1" x14ac:dyDescent="0.3">
      <c r="B45" s="168" t="s">
        <v>120</v>
      </c>
      <c r="C45" s="169">
        <v>0</v>
      </c>
      <c r="D45" s="169">
        <v>0</v>
      </c>
      <c r="E45" s="169" t="s">
        <v>429</v>
      </c>
    </row>
    <row r="46" spans="2:5" ht="15" customHeight="1" x14ac:dyDescent="0.3">
      <c r="B46" s="168" t="s">
        <v>121</v>
      </c>
      <c r="C46" s="169">
        <v>0</v>
      </c>
      <c r="D46" s="169">
        <v>0</v>
      </c>
      <c r="E46" s="169" t="s">
        <v>429</v>
      </c>
    </row>
    <row r="47" spans="2:5" ht="15" customHeight="1" x14ac:dyDescent="0.3">
      <c r="B47" s="168" t="s">
        <v>122</v>
      </c>
      <c r="C47" s="169">
        <v>1</v>
      </c>
      <c r="D47" s="169">
        <v>1</v>
      </c>
      <c r="E47" s="177">
        <v>100</v>
      </c>
    </row>
    <row r="48" spans="2:5" ht="15" customHeight="1" x14ac:dyDescent="0.3">
      <c r="B48" s="168" t="s">
        <v>123</v>
      </c>
      <c r="C48" s="169">
        <v>2</v>
      </c>
      <c r="D48" s="169">
        <v>2</v>
      </c>
      <c r="E48" s="177">
        <v>100</v>
      </c>
    </row>
    <row r="49" spans="2:5" ht="15" customHeight="1" x14ac:dyDescent="0.3">
      <c r="B49" s="168" t="s">
        <v>124</v>
      </c>
      <c r="C49" s="169">
        <v>0</v>
      </c>
      <c r="D49" s="169">
        <v>0</v>
      </c>
      <c r="E49" s="169" t="s">
        <v>429</v>
      </c>
    </row>
    <row r="50" spans="2:5" ht="15" customHeight="1" x14ac:dyDescent="0.3">
      <c r="B50" s="168" t="s">
        <v>125</v>
      </c>
      <c r="C50" s="169">
        <v>0</v>
      </c>
      <c r="D50" s="169">
        <v>0</v>
      </c>
      <c r="E50" s="169" t="s">
        <v>429</v>
      </c>
    </row>
    <row r="51" spans="2:5" ht="15" customHeight="1" x14ac:dyDescent="0.3">
      <c r="B51" s="168" t="s">
        <v>126</v>
      </c>
      <c r="C51" s="169">
        <v>2</v>
      </c>
      <c r="D51" s="169">
        <v>2</v>
      </c>
      <c r="E51" s="177">
        <v>100</v>
      </c>
    </row>
    <row r="52" spans="2:5" ht="15" customHeight="1" x14ac:dyDescent="0.3">
      <c r="B52" s="168" t="s">
        <v>127</v>
      </c>
      <c r="C52" s="169">
        <v>1</v>
      </c>
      <c r="D52" s="169">
        <v>2</v>
      </c>
      <c r="E52" s="177">
        <v>50</v>
      </c>
    </row>
    <row r="53" spans="2:5" ht="15" customHeight="1" x14ac:dyDescent="0.3">
      <c r="B53" s="168" t="s">
        <v>128</v>
      </c>
      <c r="C53" s="169">
        <v>1</v>
      </c>
      <c r="D53" s="169">
        <v>2</v>
      </c>
      <c r="E53" s="177">
        <v>50</v>
      </c>
    </row>
    <row r="54" spans="2:5" ht="15" customHeight="1" x14ac:dyDescent="0.3">
      <c r="B54" s="168" t="s">
        <v>129</v>
      </c>
      <c r="C54" s="169">
        <v>1</v>
      </c>
      <c r="D54" s="169">
        <v>1</v>
      </c>
      <c r="E54" s="177">
        <v>100</v>
      </c>
    </row>
    <row r="55" spans="2:5" ht="15" customHeight="1" x14ac:dyDescent="0.3">
      <c r="B55" s="168" t="s">
        <v>130</v>
      </c>
      <c r="C55" s="169">
        <v>0</v>
      </c>
      <c r="D55" s="169">
        <v>0</v>
      </c>
      <c r="E55" s="169" t="s">
        <v>429</v>
      </c>
    </row>
    <row r="56" spans="2:5" ht="15" customHeight="1" x14ac:dyDescent="0.3">
      <c r="B56" s="168" t="s">
        <v>131</v>
      </c>
      <c r="C56" s="169">
        <v>0</v>
      </c>
      <c r="D56" s="169">
        <v>0</v>
      </c>
      <c r="E56" s="169" t="s">
        <v>429</v>
      </c>
    </row>
    <row r="57" spans="2:5" ht="15" customHeight="1" x14ac:dyDescent="0.3">
      <c r="B57" s="168" t="s">
        <v>133</v>
      </c>
      <c r="C57" s="169">
        <v>3</v>
      </c>
      <c r="D57" s="169">
        <v>3</v>
      </c>
      <c r="E57" s="177">
        <v>100</v>
      </c>
    </row>
    <row r="58" spans="2:5" ht="15" customHeight="1" x14ac:dyDescent="0.3">
      <c r="B58" s="168" t="s">
        <v>134</v>
      </c>
      <c r="C58" s="169">
        <v>0</v>
      </c>
      <c r="D58" s="169">
        <v>2</v>
      </c>
      <c r="E58" s="177">
        <v>0</v>
      </c>
    </row>
    <row r="59" spans="2:5" ht="15" customHeight="1" x14ac:dyDescent="0.3">
      <c r="B59" s="168" t="s">
        <v>135</v>
      </c>
      <c r="C59" s="169">
        <v>1</v>
      </c>
      <c r="D59" s="169">
        <v>2</v>
      </c>
      <c r="E59" s="177">
        <v>50</v>
      </c>
    </row>
    <row r="60" spans="2:5" ht="15" customHeight="1" x14ac:dyDescent="0.3">
      <c r="B60" s="168" t="s">
        <v>136</v>
      </c>
      <c r="C60" s="169">
        <v>2</v>
      </c>
      <c r="D60" s="169">
        <v>2</v>
      </c>
      <c r="E60" s="177">
        <v>100</v>
      </c>
    </row>
    <row r="61" spans="2:5" ht="15" customHeight="1" x14ac:dyDescent="0.3">
      <c r="B61" s="168" t="s">
        <v>137</v>
      </c>
      <c r="C61" s="169">
        <v>0</v>
      </c>
      <c r="D61" s="169">
        <v>0</v>
      </c>
      <c r="E61" s="169" t="s">
        <v>429</v>
      </c>
    </row>
    <row r="62" spans="2:5" ht="15" customHeight="1" x14ac:dyDescent="0.3">
      <c r="B62" s="168" t="s">
        <v>138</v>
      </c>
      <c r="C62" s="169">
        <v>1</v>
      </c>
      <c r="D62" s="169">
        <v>1</v>
      </c>
      <c r="E62" s="177">
        <v>100</v>
      </c>
    </row>
    <row r="63" spans="2:5" ht="15" customHeight="1" x14ac:dyDescent="0.3">
      <c r="B63" s="168" t="s">
        <v>139</v>
      </c>
      <c r="C63" s="169">
        <v>1</v>
      </c>
      <c r="D63" s="169">
        <v>1</v>
      </c>
      <c r="E63" s="177">
        <v>100</v>
      </c>
    </row>
    <row r="64" spans="2:5" ht="15" customHeight="1" x14ac:dyDescent="0.3">
      <c r="B64" s="168" t="s">
        <v>140</v>
      </c>
      <c r="C64" s="169">
        <v>4</v>
      </c>
      <c r="D64" s="169">
        <v>4</v>
      </c>
      <c r="E64" s="177">
        <v>100</v>
      </c>
    </row>
    <row r="65" spans="2:5" ht="15" customHeight="1" x14ac:dyDescent="0.3">
      <c r="B65" s="168" t="s">
        <v>141</v>
      </c>
      <c r="C65" s="169">
        <v>1</v>
      </c>
      <c r="D65" s="169">
        <v>1</v>
      </c>
      <c r="E65" s="177">
        <v>100</v>
      </c>
    </row>
    <row r="66" spans="2:5" ht="15" customHeight="1" x14ac:dyDescent="0.3">
      <c r="B66" s="168" t="s">
        <v>142</v>
      </c>
      <c r="C66" s="169">
        <v>0</v>
      </c>
      <c r="D66" s="169">
        <v>0</v>
      </c>
      <c r="E66" s="169" t="s">
        <v>429</v>
      </c>
    </row>
    <row r="67" spans="2:5" ht="15" customHeight="1" x14ac:dyDescent="0.3">
      <c r="B67" s="168" t="s">
        <v>143</v>
      </c>
      <c r="C67" s="169">
        <v>0</v>
      </c>
      <c r="D67" s="169">
        <v>0</v>
      </c>
      <c r="E67" s="169" t="s">
        <v>429</v>
      </c>
    </row>
    <row r="68" spans="2:5" ht="15" customHeight="1" x14ac:dyDescent="0.3">
      <c r="B68" s="168" t="s">
        <v>145</v>
      </c>
      <c r="C68" s="169">
        <v>0</v>
      </c>
      <c r="D68" s="169">
        <v>0</v>
      </c>
      <c r="E68" s="169" t="s">
        <v>429</v>
      </c>
    </row>
    <row r="69" spans="2:5" ht="15" customHeight="1" x14ac:dyDescent="0.3">
      <c r="B69" s="168" t="s">
        <v>146</v>
      </c>
      <c r="C69" s="169">
        <v>0</v>
      </c>
      <c r="D69" s="169">
        <v>0</v>
      </c>
      <c r="E69" s="169" t="s">
        <v>429</v>
      </c>
    </row>
    <row r="70" spans="2:5" ht="15" customHeight="1" x14ac:dyDescent="0.3">
      <c r="B70" s="168" t="s">
        <v>147</v>
      </c>
      <c r="C70" s="169">
        <v>2</v>
      </c>
      <c r="D70" s="169">
        <v>2</v>
      </c>
      <c r="E70" s="177">
        <v>100</v>
      </c>
    </row>
    <row r="71" spans="2:5" ht="15" customHeight="1" x14ac:dyDescent="0.3">
      <c r="B71" s="168" t="s">
        <v>148</v>
      </c>
      <c r="C71" s="169">
        <v>2</v>
      </c>
      <c r="D71" s="169">
        <v>3</v>
      </c>
      <c r="E71" s="177">
        <v>66.666666666666657</v>
      </c>
    </row>
    <row r="72" spans="2:5" ht="15" customHeight="1" x14ac:dyDescent="0.3">
      <c r="B72" s="168" t="s">
        <v>149</v>
      </c>
      <c r="C72" s="169">
        <v>4</v>
      </c>
      <c r="D72" s="169">
        <v>4</v>
      </c>
      <c r="E72" s="177">
        <v>100</v>
      </c>
    </row>
    <row r="73" spans="2:5" ht="15" customHeight="1" x14ac:dyDescent="0.3">
      <c r="B73" s="168" t="s">
        <v>150</v>
      </c>
      <c r="C73" s="169">
        <v>2</v>
      </c>
      <c r="D73" s="169">
        <v>2</v>
      </c>
      <c r="E73" s="177">
        <v>100</v>
      </c>
    </row>
    <row r="74" spans="2:5" ht="15" customHeight="1" x14ac:dyDescent="0.3">
      <c r="B74" s="168" t="s">
        <v>151</v>
      </c>
      <c r="C74" s="169">
        <v>0</v>
      </c>
      <c r="D74" s="169">
        <v>3</v>
      </c>
      <c r="E74" s="177">
        <v>0</v>
      </c>
    </row>
    <row r="75" spans="2:5" ht="15" customHeight="1" x14ac:dyDescent="0.3">
      <c r="B75" s="168" t="s">
        <v>152</v>
      </c>
      <c r="C75" s="169">
        <v>1</v>
      </c>
      <c r="D75" s="169">
        <v>2</v>
      </c>
      <c r="E75" s="177">
        <v>50</v>
      </c>
    </row>
    <row r="76" spans="2:5" ht="15" customHeight="1" x14ac:dyDescent="0.3">
      <c r="B76" s="168" t="s">
        <v>153</v>
      </c>
      <c r="C76" s="169">
        <v>1</v>
      </c>
      <c r="D76" s="169">
        <v>1</v>
      </c>
      <c r="E76" s="177">
        <v>100</v>
      </c>
    </row>
    <row r="77" spans="2:5" ht="15" customHeight="1" x14ac:dyDescent="0.3">
      <c r="B77" s="168" t="s">
        <v>154</v>
      </c>
      <c r="C77" s="169">
        <v>5</v>
      </c>
      <c r="D77" s="169">
        <v>5</v>
      </c>
      <c r="E77" s="177">
        <v>100</v>
      </c>
    </row>
    <row r="78" spans="2:5" ht="15" customHeight="1" x14ac:dyDescent="0.3">
      <c r="B78" s="168" t="s">
        <v>155</v>
      </c>
      <c r="C78" s="169">
        <v>2</v>
      </c>
      <c r="D78" s="169">
        <v>2</v>
      </c>
      <c r="E78" s="177">
        <v>100</v>
      </c>
    </row>
    <row r="79" spans="2:5" ht="15" customHeight="1" x14ac:dyDescent="0.3">
      <c r="B79" s="168" t="s">
        <v>156</v>
      </c>
      <c r="C79" s="169">
        <v>4</v>
      </c>
      <c r="D79" s="169">
        <v>4</v>
      </c>
      <c r="E79" s="177">
        <v>100</v>
      </c>
    </row>
    <row r="80" spans="2:5" ht="15" customHeight="1" x14ac:dyDescent="0.3">
      <c r="B80" s="168" t="s">
        <v>157</v>
      </c>
      <c r="C80" s="169">
        <v>0</v>
      </c>
      <c r="D80" s="169">
        <v>0</v>
      </c>
      <c r="E80" s="169" t="s">
        <v>429</v>
      </c>
    </row>
    <row r="81" spans="2:5" ht="15" customHeight="1" x14ac:dyDescent="0.3">
      <c r="B81" s="168" t="s">
        <v>158</v>
      </c>
      <c r="C81" s="169">
        <v>0</v>
      </c>
      <c r="D81" s="169">
        <v>0</v>
      </c>
      <c r="E81" s="169" t="s">
        <v>429</v>
      </c>
    </row>
    <row r="82" spans="2:5" ht="15" customHeight="1" x14ac:dyDescent="0.3">
      <c r="B82" s="168" t="s">
        <v>159</v>
      </c>
      <c r="C82" s="169">
        <v>0</v>
      </c>
      <c r="D82" s="169">
        <v>0</v>
      </c>
      <c r="E82" s="169" t="s">
        <v>429</v>
      </c>
    </row>
    <row r="83" spans="2:5" ht="15" customHeight="1" x14ac:dyDescent="0.3">
      <c r="B83" s="166" t="s">
        <v>160</v>
      </c>
      <c r="C83" s="170">
        <v>1</v>
      </c>
      <c r="D83" s="170">
        <v>2</v>
      </c>
      <c r="E83" s="176">
        <v>50</v>
      </c>
    </row>
    <row r="84" spans="2:5" ht="15" customHeight="1" x14ac:dyDescent="0.3">
      <c r="B84" s="168" t="s">
        <v>161</v>
      </c>
      <c r="C84" s="169">
        <v>1</v>
      </c>
      <c r="D84" s="169">
        <v>2</v>
      </c>
      <c r="E84" s="177">
        <v>50</v>
      </c>
    </row>
    <row r="85" spans="2:5" ht="15" customHeight="1" x14ac:dyDescent="0.3">
      <c r="B85" s="166" t="s">
        <v>172</v>
      </c>
      <c r="C85" s="170">
        <v>0</v>
      </c>
      <c r="D85" s="170">
        <v>0</v>
      </c>
      <c r="E85" s="176" t="s">
        <v>429</v>
      </c>
    </row>
    <row r="86" spans="2:5" ht="15" customHeight="1" x14ac:dyDescent="0.3">
      <c r="B86" s="168" t="s">
        <v>173</v>
      </c>
      <c r="C86" s="169">
        <v>0</v>
      </c>
      <c r="D86" s="169">
        <v>0</v>
      </c>
      <c r="E86" s="169" t="s">
        <v>429</v>
      </c>
    </row>
    <row r="87" spans="2:5" ht="15" customHeight="1" x14ac:dyDescent="0.3">
      <c r="B87" s="166" t="s">
        <v>176</v>
      </c>
      <c r="C87" s="170">
        <v>0</v>
      </c>
      <c r="D87" s="170">
        <v>11</v>
      </c>
      <c r="E87" s="176">
        <v>0</v>
      </c>
    </row>
    <row r="88" spans="2:5" ht="15" customHeight="1" x14ac:dyDescent="0.3">
      <c r="B88" s="168" t="s">
        <v>177</v>
      </c>
      <c r="C88" s="169">
        <v>0</v>
      </c>
      <c r="D88" s="169">
        <v>11</v>
      </c>
      <c r="E88" s="169">
        <v>0</v>
      </c>
    </row>
    <row r="89" spans="2:5" ht="15" customHeight="1" x14ac:dyDescent="0.3">
      <c r="B89" s="166" t="s">
        <v>180</v>
      </c>
      <c r="C89" s="170">
        <v>11</v>
      </c>
      <c r="D89" s="170">
        <v>37</v>
      </c>
      <c r="E89" s="176">
        <v>29.72972972972973</v>
      </c>
    </row>
    <row r="90" spans="2:5" ht="15" customHeight="1" x14ac:dyDescent="0.3">
      <c r="B90" s="168" t="s">
        <v>181</v>
      </c>
      <c r="C90" s="169">
        <v>0</v>
      </c>
      <c r="D90" s="169">
        <v>0</v>
      </c>
      <c r="E90" s="169" t="s">
        <v>429</v>
      </c>
    </row>
    <row r="91" spans="2:5" ht="15" customHeight="1" x14ac:dyDescent="0.3">
      <c r="B91" s="168" t="s">
        <v>183</v>
      </c>
      <c r="C91" s="169">
        <v>0</v>
      </c>
      <c r="D91" s="169">
        <v>2</v>
      </c>
      <c r="E91" s="177">
        <v>0</v>
      </c>
    </row>
    <row r="92" spans="2:5" ht="15" customHeight="1" x14ac:dyDescent="0.3">
      <c r="B92" s="168" t="s">
        <v>184</v>
      </c>
      <c r="C92" s="169">
        <v>0</v>
      </c>
      <c r="D92" s="169">
        <v>6</v>
      </c>
      <c r="E92" s="177">
        <v>0</v>
      </c>
    </row>
    <row r="93" spans="2:5" ht="15" customHeight="1" x14ac:dyDescent="0.3">
      <c r="B93" s="168" t="s">
        <v>185</v>
      </c>
      <c r="C93" s="169">
        <v>0</v>
      </c>
      <c r="D93" s="169">
        <v>6</v>
      </c>
      <c r="E93" s="177">
        <v>0</v>
      </c>
    </row>
    <row r="94" spans="2:5" ht="15" customHeight="1" x14ac:dyDescent="0.3">
      <c r="B94" s="168" t="s">
        <v>186</v>
      </c>
      <c r="C94" s="169">
        <v>3</v>
      </c>
      <c r="D94" s="169">
        <v>6</v>
      </c>
      <c r="E94" s="177">
        <v>50</v>
      </c>
    </row>
    <row r="95" spans="2:5" ht="15" customHeight="1" x14ac:dyDescent="0.3">
      <c r="B95" s="168" t="s">
        <v>187</v>
      </c>
      <c r="C95" s="169">
        <v>2</v>
      </c>
      <c r="D95" s="169">
        <v>4</v>
      </c>
      <c r="E95" s="177">
        <v>50</v>
      </c>
    </row>
    <row r="96" spans="2:5" ht="15" customHeight="1" x14ac:dyDescent="0.3">
      <c r="B96" s="168" t="s">
        <v>188</v>
      </c>
      <c r="C96" s="169">
        <v>1</v>
      </c>
      <c r="D96" s="169">
        <v>2</v>
      </c>
      <c r="E96" s="177">
        <v>50</v>
      </c>
    </row>
    <row r="97" spans="2:5" ht="15" customHeight="1" x14ac:dyDescent="0.3">
      <c r="B97" s="168" t="s">
        <v>189</v>
      </c>
      <c r="C97" s="169">
        <v>4</v>
      </c>
      <c r="D97" s="169">
        <v>7</v>
      </c>
      <c r="E97" s="177">
        <v>57.142857142857139</v>
      </c>
    </row>
    <row r="98" spans="2:5" ht="15" customHeight="1" x14ac:dyDescent="0.3">
      <c r="B98" s="168" t="s">
        <v>190</v>
      </c>
      <c r="C98" s="169">
        <v>1</v>
      </c>
      <c r="D98" s="169">
        <v>4</v>
      </c>
      <c r="E98" s="177">
        <v>25</v>
      </c>
    </row>
    <row r="99" spans="2:5" ht="15" customHeight="1" thickBot="1" x14ac:dyDescent="0.35">
      <c r="B99" s="168" t="s">
        <v>191</v>
      </c>
      <c r="C99" s="169">
        <v>0</v>
      </c>
      <c r="D99" s="169">
        <v>0</v>
      </c>
      <c r="E99" s="169" t="s">
        <v>429</v>
      </c>
    </row>
    <row r="100" spans="2:5" ht="15" customHeight="1" thickTop="1" x14ac:dyDescent="0.3">
      <c r="B100" s="171" t="s">
        <v>192</v>
      </c>
      <c r="C100" s="172">
        <v>83</v>
      </c>
      <c r="D100" s="172">
        <v>169</v>
      </c>
      <c r="E100" s="178">
        <v>49.112426035502956</v>
      </c>
    </row>
    <row r="101" spans="2:5" ht="15" customHeight="1" x14ac:dyDescent="0.25"/>
    <row r="102" spans="2:5" ht="15" customHeight="1" x14ac:dyDescent="0.3">
      <c r="B102" s="162" t="s">
        <v>418</v>
      </c>
    </row>
    <row r="103" spans="2:5" ht="15" customHeight="1" x14ac:dyDescent="0.25"/>
    <row r="104" spans="2:5" ht="15" hidden="1" customHeight="1" x14ac:dyDescent="0.25"/>
    <row r="105" spans="2:5" ht="15" hidden="1" customHeight="1" x14ac:dyDescent="0.25"/>
    <row r="106" spans="2:5" ht="15" hidden="1" customHeight="1" x14ac:dyDescent="0.25"/>
    <row r="107" spans="2:5" ht="15" hidden="1" customHeight="1" x14ac:dyDescent="0.25"/>
    <row r="108" spans="2:5" ht="15" hidden="1" customHeight="1" x14ac:dyDescent="0.25"/>
    <row r="109" spans="2:5" ht="15" hidden="1" customHeight="1" x14ac:dyDescent="0.25"/>
    <row r="110" spans="2:5" ht="15" hidden="1" customHeight="1" x14ac:dyDescent="0.25"/>
    <row r="111" spans="2:5" ht="15" hidden="1" customHeight="1" x14ac:dyDescent="0.25"/>
    <row r="112" spans="2:5"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sheetData>
  <mergeCells count="11">
    <mergeCell ref="B10:E10"/>
    <mergeCell ref="B2:E4"/>
    <mergeCell ref="C5:E6"/>
    <mergeCell ref="C7:E7"/>
    <mergeCell ref="C8:E8"/>
    <mergeCell ref="C9:E9"/>
    <mergeCell ref="C11:C12"/>
    <mergeCell ref="E11:E13"/>
    <mergeCell ref="C14:C17"/>
    <mergeCell ref="E14:E15"/>
    <mergeCell ref="D16:D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showRowColHeaders="0" zoomScaleNormal="100" workbookViewId="0">
      <selection activeCell="L51" sqref="L51"/>
    </sheetView>
  </sheetViews>
  <sheetFormatPr baseColWidth="10" defaultColWidth="0" defaultRowHeight="15" zeroHeight="1" x14ac:dyDescent="0.25"/>
  <cols>
    <col min="1" max="1" width="4.28515625" customWidth="1"/>
    <col min="2" max="2" width="33.5703125" customWidth="1"/>
    <col min="3" max="7" width="21" customWidth="1"/>
    <col min="8" max="11" width="19" customWidth="1"/>
    <col min="12" max="12" width="4.28515625" customWidth="1"/>
    <col min="13" max="16384" width="33.5703125" hidden="1"/>
  </cols>
  <sheetData>
    <row r="1" spans="2:7" x14ac:dyDescent="0.25"/>
    <row r="2" spans="2:7" x14ac:dyDescent="0.25">
      <c r="B2" s="208" t="s">
        <v>29</v>
      </c>
      <c r="C2" s="208"/>
      <c r="D2" s="208"/>
      <c r="E2" s="208"/>
      <c r="F2" s="208"/>
      <c r="G2" s="208"/>
    </row>
    <row r="3" spans="2:7" x14ac:dyDescent="0.25">
      <c r="B3" s="208"/>
      <c r="C3" s="208"/>
      <c r="D3" s="208"/>
      <c r="E3" s="208"/>
      <c r="F3" s="208"/>
      <c r="G3" s="208"/>
    </row>
    <row r="4" spans="2:7" x14ac:dyDescent="0.25">
      <c r="B4" s="208"/>
      <c r="C4" s="208"/>
      <c r="D4" s="208"/>
      <c r="E4" s="208"/>
      <c r="F4" s="208"/>
      <c r="G4" s="208"/>
    </row>
    <row r="5" spans="2:7" ht="15.75" customHeight="1" thickBot="1" x14ac:dyDescent="0.3">
      <c r="B5" s="30" t="s">
        <v>30</v>
      </c>
      <c r="C5" s="223" t="s">
        <v>31</v>
      </c>
      <c r="D5" s="223"/>
      <c r="E5" s="223"/>
      <c r="F5" s="223"/>
      <c r="G5" s="223"/>
    </row>
    <row r="6" spans="2:7" ht="48" thickBot="1" x14ac:dyDescent="0.3">
      <c r="B6" s="31" t="s">
        <v>32</v>
      </c>
      <c r="C6" s="224"/>
      <c r="D6" s="224"/>
      <c r="E6" s="224"/>
      <c r="F6" s="224"/>
      <c r="G6" s="224"/>
    </row>
    <row r="7" spans="2:7" ht="100.5" customHeight="1" thickBot="1" x14ac:dyDescent="0.3">
      <c r="B7" s="14" t="s">
        <v>33</v>
      </c>
      <c r="C7" s="222" t="s">
        <v>424</v>
      </c>
      <c r="D7" s="222"/>
      <c r="E7" s="222"/>
      <c r="F7" s="222"/>
      <c r="G7" s="222"/>
    </row>
    <row r="8" spans="2:7" ht="74.25" customHeight="1" thickBot="1" x14ac:dyDescent="0.3">
      <c r="B8" s="15" t="s">
        <v>34</v>
      </c>
      <c r="C8" s="220" t="s">
        <v>35</v>
      </c>
      <c r="D8" s="220"/>
      <c r="E8" s="220"/>
      <c r="F8" s="220"/>
      <c r="G8" s="220"/>
    </row>
    <row r="9" spans="2:7" ht="45" customHeight="1" thickBot="1" x14ac:dyDescent="0.3">
      <c r="B9" s="15" t="s">
        <v>0</v>
      </c>
      <c r="C9" s="220" t="s">
        <v>36</v>
      </c>
      <c r="D9" s="220"/>
      <c r="E9" s="220"/>
      <c r="F9" s="220"/>
      <c r="G9" s="220"/>
    </row>
    <row r="10" spans="2:7" ht="41.25" customHeight="1" thickBot="1" x14ac:dyDescent="0.3">
      <c r="B10" s="15" t="s">
        <v>1</v>
      </c>
      <c r="C10" s="220" t="s">
        <v>37</v>
      </c>
      <c r="D10" s="220"/>
      <c r="E10" s="220"/>
      <c r="F10" s="220"/>
      <c r="G10" s="220"/>
    </row>
    <row r="11" spans="2:7" ht="48" customHeight="1" thickBot="1" x14ac:dyDescent="0.3">
      <c r="B11" s="15" t="s">
        <v>2</v>
      </c>
      <c r="C11" s="220" t="s">
        <v>38</v>
      </c>
      <c r="D11" s="220"/>
      <c r="E11" s="220"/>
      <c r="F11" s="220"/>
      <c r="G11" s="220"/>
    </row>
    <row r="12" spans="2:7" ht="50.25" customHeight="1" thickBot="1" x14ac:dyDescent="0.3">
      <c r="B12" s="15" t="s">
        <v>39</v>
      </c>
      <c r="C12" s="221"/>
      <c r="D12" s="221"/>
      <c r="E12" s="221"/>
      <c r="F12" s="221"/>
      <c r="G12" s="221"/>
    </row>
    <row r="13" spans="2:7" ht="58.5" customHeight="1" thickBot="1" x14ac:dyDescent="0.3">
      <c r="B13" s="15" t="s">
        <v>40</v>
      </c>
      <c r="C13" s="220" t="s">
        <v>41</v>
      </c>
      <c r="D13" s="220"/>
      <c r="E13" s="220"/>
      <c r="F13" s="220"/>
      <c r="G13" s="220"/>
    </row>
    <row r="14" spans="2:7" ht="42" customHeight="1" thickBot="1" x14ac:dyDescent="0.3">
      <c r="B14" s="15" t="s">
        <v>3</v>
      </c>
      <c r="C14" s="220" t="s">
        <v>42</v>
      </c>
      <c r="D14" s="220"/>
      <c r="E14" s="220"/>
      <c r="F14" s="220"/>
      <c r="G14" s="220"/>
    </row>
    <row r="15" spans="2:7" ht="41.25" customHeight="1" thickBot="1" x14ac:dyDescent="0.3">
      <c r="B15" s="15" t="s">
        <v>4</v>
      </c>
      <c r="C15" s="220" t="s">
        <v>43</v>
      </c>
      <c r="D15" s="220"/>
      <c r="E15" s="220"/>
      <c r="F15" s="220"/>
      <c r="G15" s="220"/>
    </row>
    <row r="16" spans="2:7" ht="42" customHeight="1" thickBot="1" x14ac:dyDescent="0.3">
      <c r="B16" s="15" t="s">
        <v>5</v>
      </c>
      <c r="C16" s="220" t="s">
        <v>44</v>
      </c>
      <c r="D16" s="220"/>
      <c r="E16" s="220"/>
      <c r="F16" s="220"/>
      <c r="G16" s="220"/>
    </row>
    <row r="17" spans="2:11" ht="42" customHeight="1" thickBot="1" x14ac:dyDescent="0.3">
      <c r="B17" s="15" t="s">
        <v>45</v>
      </c>
      <c r="C17" s="221"/>
      <c r="D17" s="221"/>
      <c r="E17" s="221"/>
      <c r="F17" s="221"/>
      <c r="G17" s="221"/>
    </row>
    <row r="18" spans="2:11" ht="33.75" customHeight="1" thickBot="1" x14ac:dyDescent="0.3">
      <c r="B18" s="226" t="s">
        <v>46</v>
      </c>
      <c r="C18" s="226"/>
      <c r="D18" s="226"/>
      <c r="E18" s="226"/>
      <c r="F18" s="226"/>
      <c r="G18" s="226"/>
    </row>
    <row r="19" spans="2:11" ht="15.75" thickBot="1" x14ac:dyDescent="0.3">
      <c r="B19" s="227" t="s">
        <v>55</v>
      </c>
      <c r="C19" s="221" t="s">
        <v>47</v>
      </c>
      <c r="D19" s="221"/>
      <c r="E19" s="227" t="s">
        <v>56</v>
      </c>
      <c r="F19" s="221"/>
      <c r="G19" s="221"/>
    </row>
    <row r="20" spans="2:11" ht="15.75" thickBot="1" x14ac:dyDescent="0.3">
      <c r="B20" s="227"/>
      <c r="C20" s="221"/>
      <c r="D20" s="221"/>
      <c r="E20" s="227"/>
      <c r="F20" s="221"/>
      <c r="G20" s="221"/>
    </row>
    <row r="21" spans="2:11" ht="35.25" customHeight="1" thickBot="1" x14ac:dyDescent="0.3">
      <c r="B21" s="16" t="s">
        <v>48</v>
      </c>
      <c r="C21" s="221" t="s">
        <v>49</v>
      </c>
      <c r="D21" s="221"/>
      <c r="E21" s="227"/>
      <c r="F21" s="221"/>
      <c r="G21" s="221"/>
    </row>
    <row r="22" spans="2:11" ht="15" customHeight="1" thickBot="1" x14ac:dyDescent="0.3">
      <c r="B22" s="227" t="s">
        <v>54</v>
      </c>
      <c r="C22" s="221" t="s">
        <v>50</v>
      </c>
      <c r="D22" s="221"/>
      <c r="E22" s="228" t="s">
        <v>57</v>
      </c>
      <c r="F22" s="225" t="s">
        <v>51</v>
      </c>
      <c r="G22" s="225"/>
    </row>
    <row r="23" spans="2:11" ht="71.25" customHeight="1" thickBot="1" x14ac:dyDescent="0.3">
      <c r="B23" s="227"/>
      <c r="C23" s="221"/>
      <c r="D23" s="221"/>
      <c r="E23" s="228"/>
      <c r="F23" s="225"/>
      <c r="G23" s="225"/>
    </row>
    <row r="24" spans="2:11" ht="27.75" customHeight="1" thickBot="1" x14ac:dyDescent="0.3">
      <c r="B24" s="227"/>
      <c r="C24" s="221"/>
      <c r="D24" s="221"/>
      <c r="E24" s="16" t="s">
        <v>52</v>
      </c>
      <c r="F24" s="221" t="s">
        <v>53</v>
      </c>
      <c r="G24" s="221"/>
    </row>
    <row r="25" spans="2:11" x14ac:dyDescent="0.25"/>
    <row r="26" spans="2:11" x14ac:dyDescent="0.25">
      <c r="B26" s="1"/>
      <c r="C26" s="2" t="s">
        <v>0</v>
      </c>
      <c r="D26" s="2" t="s">
        <v>1</v>
      </c>
      <c r="E26" s="2" t="s">
        <v>2</v>
      </c>
      <c r="F26" s="2" t="s">
        <v>3</v>
      </c>
      <c r="G26" s="2" t="s">
        <v>4</v>
      </c>
      <c r="H26" s="2" t="s">
        <v>5</v>
      </c>
      <c r="I26" s="2" t="s">
        <v>6</v>
      </c>
      <c r="J26" s="2" t="s">
        <v>7</v>
      </c>
      <c r="K26" s="2" t="s">
        <v>8</v>
      </c>
    </row>
    <row r="27" spans="2:11" x14ac:dyDescent="0.25">
      <c r="B27" s="12"/>
      <c r="C27" s="13">
        <v>2024</v>
      </c>
      <c r="D27" s="13">
        <v>2024</v>
      </c>
      <c r="E27" s="13">
        <v>2024</v>
      </c>
      <c r="F27" s="13">
        <v>2024</v>
      </c>
      <c r="G27" s="13">
        <v>2024</v>
      </c>
      <c r="H27" s="13">
        <v>2024</v>
      </c>
      <c r="I27" s="13">
        <v>2024</v>
      </c>
      <c r="J27" s="13">
        <v>2024</v>
      </c>
      <c r="K27" s="13">
        <v>2024</v>
      </c>
    </row>
    <row r="28" spans="2:11" x14ac:dyDescent="0.25">
      <c r="B28" s="4" t="s">
        <v>9</v>
      </c>
      <c r="C28" s="7" t="s">
        <v>10</v>
      </c>
      <c r="D28" s="7" t="s">
        <v>10</v>
      </c>
      <c r="E28" s="7" t="s">
        <v>10</v>
      </c>
      <c r="F28" s="7" t="s">
        <v>10</v>
      </c>
      <c r="G28" s="7" t="s">
        <v>10</v>
      </c>
      <c r="H28" s="7" t="s">
        <v>10</v>
      </c>
      <c r="I28" s="7" t="s">
        <v>10</v>
      </c>
      <c r="J28" s="7" t="s">
        <v>10</v>
      </c>
      <c r="K28" s="8" t="s">
        <v>10</v>
      </c>
    </row>
    <row r="29" spans="2:11" x14ac:dyDescent="0.25">
      <c r="B29" s="4" t="s">
        <v>11</v>
      </c>
      <c r="C29" s="5">
        <v>1</v>
      </c>
      <c r="D29" s="5">
        <v>1</v>
      </c>
      <c r="E29" s="7" t="s">
        <v>10</v>
      </c>
      <c r="F29" s="5">
        <v>1</v>
      </c>
      <c r="G29" s="5">
        <v>1</v>
      </c>
      <c r="H29" s="7" t="s">
        <v>10</v>
      </c>
      <c r="I29" s="5">
        <v>2</v>
      </c>
      <c r="J29" s="5">
        <v>2</v>
      </c>
      <c r="K29" s="6">
        <v>1</v>
      </c>
    </row>
    <row r="30" spans="2:11" x14ac:dyDescent="0.25">
      <c r="B30" s="4" t="s">
        <v>12</v>
      </c>
      <c r="C30" s="5">
        <v>1</v>
      </c>
      <c r="D30" s="5">
        <v>1</v>
      </c>
      <c r="E30" s="5">
        <v>1</v>
      </c>
      <c r="F30" s="5">
        <v>1</v>
      </c>
      <c r="G30" s="5">
        <v>1</v>
      </c>
      <c r="H30" s="5">
        <v>1</v>
      </c>
      <c r="I30" s="5">
        <v>3</v>
      </c>
      <c r="J30" s="5">
        <v>3</v>
      </c>
      <c r="K30" s="6">
        <v>1</v>
      </c>
    </row>
    <row r="31" spans="2:11" x14ac:dyDescent="0.25">
      <c r="B31" s="4" t="s">
        <v>13</v>
      </c>
      <c r="C31" s="5">
        <v>1</v>
      </c>
      <c r="D31" s="5">
        <v>1</v>
      </c>
      <c r="E31" s="5">
        <v>1</v>
      </c>
      <c r="F31" s="5">
        <v>1</v>
      </c>
      <c r="G31" s="5">
        <v>1</v>
      </c>
      <c r="H31" s="5">
        <v>1</v>
      </c>
      <c r="I31" s="5">
        <v>3</v>
      </c>
      <c r="J31" s="5">
        <v>3</v>
      </c>
      <c r="K31" s="6">
        <v>1</v>
      </c>
    </row>
    <row r="32" spans="2:11" x14ac:dyDescent="0.25">
      <c r="B32" s="9" t="s">
        <v>28</v>
      </c>
      <c r="C32" s="5">
        <v>1</v>
      </c>
      <c r="D32" s="7">
        <v>0</v>
      </c>
      <c r="E32" s="7">
        <v>0</v>
      </c>
      <c r="F32" s="5">
        <v>1</v>
      </c>
      <c r="G32" s="7">
        <v>1</v>
      </c>
      <c r="H32" s="5">
        <v>1</v>
      </c>
      <c r="I32" s="5">
        <v>1</v>
      </c>
      <c r="J32" s="5">
        <v>3</v>
      </c>
      <c r="K32" s="6">
        <v>0.33333333333333331</v>
      </c>
    </row>
    <row r="33" spans="2:11" x14ac:dyDescent="0.25">
      <c r="B33" s="4" t="s">
        <v>14</v>
      </c>
      <c r="C33" s="5">
        <v>1</v>
      </c>
      <c r="D33" s="5">
        <v>1</v>
      </c>
      <c r="E33" s="7">
        <v>0</v>
      </c>
      <c r="F33" s="5">
        <v>1</v>
      </c>
      <c r="G33" s="5">
        <v>1</v>
      </c>
      <c r="H33" s="5">
        <v>1</v>
      </c>
      <c r="I33" s="5">
        <v>2</v>
      </c>
      <c r="J33" s="5">
        <v>3</v>
      </c>
      <c r="K33" s="6">
        <v>0.66666666666666663</v>
      </c>
    </row>
    <row r="34" spans="2:11" x14ac:dyDescent="0.25">
      <c r="B34" s="4" t="s">
        <v>15</v>
      </c>
      <c r="C34" s="5">
        <v>1</v>
      </c>
      <c r="D34" s="5">
        <v>1</v>
      </c>
      <c r="E34" s="5">
        <v>1</v>
      </c>
      <c r="F34" s="5">
        <v>1</v>
      </c>
      <c r="G34" s="5">
        <v>1</v>
      </c>
      <c r="H34" s="5">
        <v>1</v>
      </c>
      <c r="I34" s="5">
        <v>3</v>
      </c>
      <c r="J34" s="5">
        <v>3</v>
      </c>
      <c r="K34" s="6">
        <v>1</v>
      </c>
    </row>
    <row r="35" spans="2:11" x14ac:dyDescent="0.25">
      <c r="B35" s="4" t="s">
        <v>16</v>
      </c>
      <c r="C35" s="5">
        <v>1</v>
      </c>
      <c r="D35" s="5">
        <v>1</v>
      </c>
      <c r="E35" s="5">
        <v>1</v>
      </c>
      <c r="F35" s="5">
        <v>1</v>
      </c>
      <c r="G35" s="5">
        <v>1</v>
      </c>
      <c r="H35" s="5">
        <v>1</v>
      </c>
      <c r="I35" s="5">
        <v>3</v>
      </c>
      <c r="J35" s="5">
        <v>3</v>
      </c>
      <c r="K35" s="6">
        <v>1</v>
      </c>
    </row>
    <row r="36" spans="2:11" x14ac:dyDescent="0.25">
      <c r="B36" s="4" t="s">
        <v>17</v>
      </c>
      <c r="C36" s="5">
        <v>1</v>
      </c>
      <c r="D36" s="5">
        <v>1</v>
      </c>
      <c r="E36" s="5">
        <v>1</v>
      </c>
      <c r="F36" s="5">
        <v>1</v>
      </c>
      <c r="G36" s="5">
        <v>1</v>
      </c>
      <c r="H36" s="5">
        <v>1</v>
      </c>
      <c r="I36" s="5">
        <v>3</v>
      </c>
      <c r="J36" s="5">
        <v>3</v>
      </c>
      <c r="K36" s="6">
        <v>1</v>
      </c>
    </row>
    <row r="37" spans="2:11" x14ac:dyDescent="0.25">
      <c r="B37" s="4" t="s">
        <v>18</v>
      </c>
      <c r="C37" s="5">
        <v>1</v>
      </c>
      <c r="D37" s="7">
        <v>0</v>
      </c>
      <c r="E37" s="5">
        <v>1</v>
      </c>
      <c r="F37" s="5">
        <v>1</v>
      </c>
      <c r="G37" s="5">
        <v>1</v>
      </c>
      <c r="H37" s="5">
        <v>1</v>
      </c>
      <c r="I37" s="5">
        <v>2</v>
      </c>
      <c r="J37" s="5">
        <v>3</v>
      </c>
      <c r="K37" s="6">
        <v>0.66666666666666663</v>
      </c>
    </row>
    <row r="38" spans="2:11" x14ac:dyDescent="0.25">
      <c r="B38" s="4" t="s">
        <v>19</v>
      </c>
      <c r="C38" s="5">
        <v>1</v>
      </c>
      <c r="D38" s="5">
        <v>1</v>
      </c>
      <c r="E38" s="5">
        <v>1</v>
      </c>
      <c r="F38" s="5">
        <v>1</v>
      </c>
      <c r="G38" s="5">
        <v>1</v>
      </c>
      <c r="H38" s="5">
        <v>1</v>
      </c>
      <c r="I38" s="5">
        <v>3</v>
      </c>
      <c r="J38" s="5">
        <v>3</v>
      </c>
      <c r="K38" s="6">
        <v>1</v>
      </c>
    </row>
    <row r="39" spans="2:11" x14ac:dyDescent="0.25">
      <c r="B39" s="4" t="s">
        <v>20</v>
      </c>
      <c r="C39" s="5">
        <v>1</v>
      </c>
      <c r="D39" s="5">
        <v>1</v>
      </c>
      <c r="E39" s="5">
        <v>1</v>
      </c>
      <c r="F39" s="5">
        <v>1</v>
      </c>
      <c r="G39" s="5">
        <v>1</v>
      </c>
      <c r="H39" s="5">
        <v>1</v>
      </c>
      <c r="I39" s="5">
        <v>3</v>
      </c>
      <c r="J39" s="5">
        <v>3</v>
      </c>
      <c r="K39" s="6">
        <v>1</v>
      </c>
    </row>
    <row r="40" spans="2:11" x14ac:dyDescent="0.25">
      <c r="B40" s="4" t="s">
        <v>21</v>
      </c>
      <c r="C40" s="5">
        <v>1</v>
      </c>
      <c r="D40" s="5">
        <v>1</v>
      </c>
      <c r="E40" s="5">
        <v>1</v>
      </c>
      <c r="F40" s="5">
        <v>1</v>
      </c>
      <c r="G40" s="5">
        <v>1</v>
      </c>
      <c r="H40" s="5">
        <v>1</v>
      </c>
      <c r="I40" s="5">
        <v>3</v>
      </c>
      <c r="J40" s="5">
        <v>3</v>
      </c>
      <c r="K40" s="6">
        <v>1</v>
      </c>
    </row>
    <row r="41" spans="2:11" x14ac:dyDescent="0.25">
      <c r="B41" s="4" t="s">
        <v>22</v>
      </c>
      <c r="C41" s="5">
        <v>1</v>
      </c>
      <c r="D41" s="7">
        <v>0</v>
      </c>
      <c r="E41" s="5">
        <v>1</v>
      </c>
      <c r="F41" s="5">
        <v>1</v>
      </c>
      <c r="G41" s="5">
        <v>1</v>
      </c>
      <c r="H41" s="5">
        <v>1</v>
      </c>
      <c r="I41" s="5">
        <v>2</v>
      </c>
      <c r="J41" s="5">
        <v>3</v>
      </c>
      <c r="K41" s="6">
        <v>0.66666666666666663</v>
      </c>
    </row>
    <row r="42" spans="2:11" x14ac:dyDescent="0.25">
      <c r="B42" s="4" t="s">
        <v>23</v>
      </c>
      <c r="C42" s="5">
        <v>1</v>
      </c>
      <c r="D42" s="5">
        <v>1</v>
      </c>
      <c r="E42" s="5">
        <v>1</v>
      </c>
      <c r="F42" s="5">
        <v>1</v>
      </c>
      <c r="G42" s="5">
        <v>1</v>
      </c>
      <c r="H42" s="5">
        <v>1</v>
      </c>
      <c r="I42" s="5">
        <v>3</v>
      </c>
      <c r="J42" s="5">
        <v>3</v>
      </c>
      <c r="K42" s="6">
        <v>1</v>
      </c>
    </row>
    <row r="43" spans="2:11" x14ac:dyDescent="0.25">
      <c r="B43" s="4" t="s">
        <v>24</v>
      </c>
      <c r="C43" s="5">
        <v>1</v>
      </c>
      <c r="D43" s="5">
        <v>1</v>
      </c>
      <c r="E43" s="5">
        <v>1</v>
      </c>
      <c r="F43" s="5">
        <v>1</v>
      </c>
      <c r="G43" s="5">
        <v>1</v>
      </c>
      <c r="H43" s="5">
        <v>1</v>
      </c>
      <c r="I43" s="5">
        <v>3</v>
      </c>
      <c r="J43" s="5">
        <v>3</v>
      </c>
      <c r="K43" s="6">
        <v>1</v>
      </c>
    </row>
    <row r="44" spans="2:11" x14ac:dyDescent="0.25">
      <c r="B44" s="4" t="s">
        <v>25</v>
      </c>
      <c r="C44" s="5">
        <v>1</v>
      </c>
      <c r="D44" s="5">
        <v>1</v>
      </c>
      <c r="E44" s="5">
        <v>1</v>
      </c>
      <c r="F44" s="5">
        <v>1</v>
      </c>
      <c r="G44" s="5">
        <v>1</v>
      </c>
      <c r="H44" s="5">
        <v>1</v>
      </c>
      <c r="I44" s="5">
        <v>3</v>
      </c>
      <c r="J44" s="5">
        <v>3</v>
      </c>
      <c r="K44" s="6">
        <v>1</v>
      </c>
    </row>
    <row r="45" spans="2:11" x14ac:dyDescent="0.25">
      <c r="B45" s="4" t="s">
        <v>26</v>
      </c>
      <c r="C45" s="5">
        <v>1</v>
      </c>
      <c r="D45" s="5">
        <v>1</v>
      </c>
      <c r="E45" s="5">
        <v>1</v>
      </c>
      <c r="F45" s="5">
        <v>1</v>
      </c>
      <c r="G45" s="5">
        <v>1</v>
      </c>
      <c r="H45" s="5">
        <v>1</v>
      </c>
      <c r="I45" s="5">
        <v>3</v>
      </c>
      <c r="J45" s="5">
        <v>3</v>
      </c>
      <c r="K45" s="6">
        <v>1</v>
      </c>
    </row>
    <row r="46" spans="2:11" x14ac:dyDescent="0.25">
      <c r="B46" s="9" t="s">
        <v>27</v>
      </c>
      <c r="C46" s="10">
        <f t="shared" ref="C46:I46" si="0">SUM(C28:C45)</f>
        <v>17</v>
      </c>
      <c r="D46" s="10">
        <f t="shared" si="0"/>
        <v>14</v>
      </c>
      <c r="E46" s="10">
        <f t="shared" si="0"/>
        <v>14</v>
      </c>
      <c r="F46" s="10">
        <f t="shared" si="0"/>
        <v>17</v>
      </c>
      <c r="G46" s="10">
        <f t="shared" si="0"/>
        <v>17</v>
      </c>
      <c r="H46" s="10">
        <f t="shared" si="0"/>
        <v>16</v>
      </c>
      <c r="I46" s="10">
        <f t="shared" si="0"/>
        <v>45</v>
      </c>
      <c r="J46" s="10">
        <f>SUM(F46:H46)</f>
        <v>50</v>
      </c>
      <c r="K46" s="11">
        <f>I46/J46</f>
        <v>0.9</v>
      </c>
    </row>
    <row r="47" spans="2:11" x14ac:dyDescent="0.25">
      <c r="B47" s="3"/>
      <c r="C47" s="3"/>
      <c r="D47" s="3"/>
      <c r="E47" s="3"/>
      <c r="F47" s="3"/>
      <c r="G47" s="3"/>
      <c r="H47" s="3"/>
      <c r="I47" s="3"/>
      <c r="J47" s="3"/>
      <c r="K47" s="3"/>
    </row>
    <row r="48" spans="2:11" x14ac:dyDescent="0.25">
      <c r="B48" s="3"/>
      <c r="C48" s="3"/>
      <c r="D48" s="3"/>
      <c r="E48" s="3"/>
      <c r="F48" s="3"/>
      <c r="G48" s="3"/>
      <c r="H48" s="3"/>
      <c r="I48" s="3"/>
      <c r="J48" s="3"/>
      <c r="K48" s="11">
        <f>(I46/J46)*17</f>
        <v>15.3</v>
      </c>
    </row>
    <row r="49" spans="2:2" x14ac:dyDescent="0.25"/>
    <row r="50" spans="2:2" ht="15.75" x14ac:dyDescent="0.3">
      <c r="B50" s="162" t="s">
        <v>418</v>
      </c>
    </row>
    <row r="51" spans="2:2" x14ac:dyDescent="0.25"/>
  </sheetData>
  <mergeCells count="24">
    <mergeCell ref="C17:G17"/>
    <mergeCell ref="C19:D20"/>
    <mergeCell ref="C21:D21"/>
    <mergeCell ref="C22:D24"/>
    <mergeCell ref="F22:G23"/>
    <mergeCell ref="F24:G24"/>
    <mergeCell ref="F19:G21"/>
    <mergeCell ref="B18:G18"/>
    <mergeCell ref="E19:E21"/>
    <mergeCell ref="E22:E23"/>
    <mergeCell ref="B22:B24"/>
    <mergeCell ref="B19:B20"/>
    <mergeCell ref="B2:G4"/>
    <mergeCell ref="C11:G11"/>
    <mergeCell ref="C15:G15"/>
    <mergeCell ref="C16:G16"/>
    <mergeCell ref="C12:G12"/>
    <mergeCell ref="C13:G13"/>
    <mergeCell ref="C14:G14"/>
    <mergeCell ref="C7:G7"/>
    <mergeCell ref="C5:G6"/>
    <mergeCell ref="C8:G8"/>
    <mergeCell ref="C9:G9"/>
    <mergeCell ref="C10:G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4"/>
  <sheetViews>
    <sheetView showGridLines="0" showRowColHeaders="0" zoomScaleNormal="100" workbookViewId="0">
      <selection activeCell="F414" sqref="F414"/>
    </sheetView>
  </sheetViews>
  <sheetFormatPr baseColWidth="10" defaultColWidth="0" defaultRowHeight="15" zeroHeight="1" x14ac:dyDescent="0.25"/>
  <cols>
    <col min="1" max="1" width="4.28515625" customWidth="1"/>
    <col min="2" max="2" width="52.140625" customWidth="1"/>
    <col min="3" max="4" width="36.28515625" customWidth="1"/>
    <col min="5" max="5" width="21" customWidth="1"/>
    <col min="6" max="6" width="4.28515625" customWidth="1"/>
    <col min="7" max="16384" width="11.42578125" hidden="1"/>
  </cols>
  <sheetData>
    <row r="1" spans="2:5" x14ac:dyDescent="0.25"/>
    <row r="2" spans="2:5" x14ac:dyDescent="0.25">
      <c r="B2" s="208" t="s">
        <v>29</v>
      </c>
      <c r="C2" s="208"/>
      <c r="D2" s="208"/>
      <c r="E2" s="208"/>
    </row>
    <row r="3" spans="2:5" x14ac:dyDescent="0.25">
      <c r="B3" s="208"/>
      <c r="C3" s="208"/>
      <c r="D3" s="208"/>
      <c r="E3" s="208"/>
    </row>
    <row r="4" spans="2:5" x14ac:dyDescent="0.25">
      <c r="B4" s="208"/>
      <c r="C4" s="208"/>
      <c r="D4" s="208"/>
      <c r="E4" s="208"/>
    </row>
    <row r="5" spans="2:5" ht="15.75" customHeight="1" thickBot="1" x14ac:dyDescent="0.3">
      <c r="B5" s="17" t="s">
        <v>30</v>
      </c>
      <c r="C5" s="209" t="s">
        <v>31</v>
      </c>
      <c r="D5" s="209"/>
      <c r="E5" s="209"/>
    </row>
    <row r="6" spans="2:5" ht="42" customHeight="1" thickBot="1" x14ac:dyDescent="0.3">
      <c r="B6" s="18" t="s">
        <v>32</v>
      </c>
      <c r="C6" s="210"/>
      <c r="D6" s="210"/>
      <c r="E6" s="210"/>
    </row>
    <row r="7" spans="2:5" ht="63" customHeight="1" thickBot="1" x14ac:dyDescent="0.3">
      <c r="B7" s="19" t="s">
        <v>58</v>
      </c>
      <c r="C7" s="211" t="s">
        <v>59</v>
      </c>
      <c r="D7" s="212"/>
      <c r="E7" s="213"/>
    </row>
    <row r="8" spans="2:5" ht="40.5" customHeight="1" thickBot="1" x14ac:dyDescent="0.3">
      <c r="B8" s="20" t="s">
        <v>34</v>
      </c>
      <c r="C8" s="214" t="s">
        <v>425</v>
      </c>
      <c r="D8" s="215"/>
      <c r="E8" s="216"/>
    </row>
    <row r="9" spans="2:5" ht="40.5" customHeight="1" thickBot="1" x14ac:dyDescent="0.3">
      <c r="B9" s="20" t="s">
        <v>40</v>
      </c>
      <c r="C9" s="214" t="s">
        <v>426</v>
      </c>
      <c r="D9" s="215"/>
      <c r="E9" s="216"/>
    </row>
    <row r="10" spans="2:5" ht="21" thickBot="1" x14ac:dyDescent="0.3">
      <c r="B10" s="217" t="s">
        <v>46</v>
      </c>
      <c r="C10" s="218"/>
      <c r="D10" s="218"/>
      <c r="E10" s="219"/>
    </row>
    <row r="11" spans="2:5" x14ac:dyDescent="0.25">
      <c r="B11" s="21" t="s">
        <v>60</v>
      </c>
      <c r="C11" s="203" t="s">
        <v>47</v>
      </c>
      <c r="D11" s="24" t="s">
        <v>62</v>
      </c>
      <c r="E11" s="203"/>
    </row>
    <row r="12" spans="2:5" ht="15.75" thickBot="1" x14ac:dyDescent="0.3">
      <c r="B12" s="22" t="s">
        <v>61</v>
      </c>
      <c r="C12" s="204"/>
      <c r="D12" s="24" t="s">
        <v>63</v>
      </c>
      <c r="E12" s="205"/>
    </row>
    <row r="13" spans="2:5" ht="15.75" thickBot="1" x14ac:dyDescent="0.3">
      <c r="B13" s="22" t="s">
        <v>48</v>
      </c>
      <c r="C13" s="26" t="s">
        <v>49</v>
      </c>
      <c r="D13" s="25"/>
      <c r="E13" s="204"/>
    </row>
    <row r="14" spans="2:5" x14ac:dyDescent="0.25">
      <c r="B14" s="21" t="s">
        <v>64</v>
      </c>
      <c r="C14" s="203" t="s">
        <v>66</v>
      </c>
      <c r="D14" s="24" t="s">
        <v>67</v>
      </c>
      <c r="E14" s="203" t="s">
        <v>69</v>
      </c>
    </row>
    <row r="15" spans="2:5" ht="15.75" thickBot="1" x14ac:dyDescent="0.3">
      <c r="B15" s="21" t="s">
        <v>65</v>
      </c>
      <c r="C15" s="205"/>
      <c r="D15" s="29" t="s">
        <v>68</v>
      </c>
      <c r="E15" s="204"/>
    </row>
    <row r="16" spans="2:5" x14ac:dyDescent="0.25">
      <c r="B16" s="27"/>
      <c r="C16" s="205"/>
      <c r="D16" s="206" t="s">
        <v>52</v>
      </c>
      <c r="E16" s="23" t="s">
        <v>70</v>
      </c>
    </row>
    <row r="17" spans="2:5" ht="15.75" thickBot="1" x14ac:dyDescent="0.3">
      <c r="B17" s="28"/>
      <c r="C17" s="204"/>
      <c r="D17" s="207"/>
      <c r="E17" s="26" t="s">
        <v>71</v>
      </c>
    </row>
    <row r="18" spans="2:5" x14ac:dyDescent="0.25"/>
    <row r="19" spans="2:5" x14ac:dyDescent="0.25"/>
    <row r="20" spans="2:5" x14ac:dyDescent="0.25"/>
    <row r="21" spans="2:5" ht="15.75" x14ac:dyDescent="0.25">
      <c r="B21" s="32" t="s">
        <v>193</v>
      </c>
      <c r="C21" s="32" t="s">
        <v>6</v>
      </c>
      <c r="D21" s="32" t="s">
        <v>7</v>
      </c>
    </row>
    <row r="22" spans="2:5" ht="15.75" x14ac:dyDescent="0.3">
      <c r="B22" s="34" t="s">
        <v>72</v>
      </c>
      <c r="C22" s="35">
        <v>1</v>
      </c>
      <c r="D22" s="35">
        <v>1</v>
      </c>
    </row>
    <row r="23" spans="2:5" ht="15.75" x14ac:dyDescent="0.3">
      <c r="B23" s="36" t="s">
        <v>73</v>
      </c>
      <c r="C23" s="37">
        <v>1</v>
      </c>
      <c r="D23" s="37">
        <v>1</v>
      </c>
    </row>
    <row r="24" spans="2:5" ht="15.75" x14ac:dyDescent="0.3">
      <c r="B24" s="38" t="s">
        <v>74</v>
      </c>
      <c r="C24" s="39">
        <v>1</v>
      </c>
      <c r="D24" s="39">
        <v>1</v>
      </c>
    </row>
    <row r="25" spans="2:5" ht="15.75" x14ac:dyDescent="0.3">
      <c r="B25" s="34" t="s">
        <v>75</v>
      </c>
      <c r="C25" s="35">
        <v>149</v>
      </c>
      <c r="D25" s="35">
        <v>158</v>
      </c>
    </row>
    <row r="26" spans="2:5" ht="15.75" x14ac:dyDescent="0.3">
      <c r="B26" s="36" t="s">
        <v>76</v>
      </c>
      <c r="C26" s="37">
        <v>13</v>
      </c>
      <c r="D26" s="37">
        <v>13</v>
      </c>
    </row>
    <row r="27" spans="2:5" ht="15.75" x14ac:dyDescent="0.3">
      <c r="B27" s="38" t="s">
        <v>77</v>
      </c>
      <c r="C27" s="39">
        <v>1</v>
      </c>
      <c r="D27" s="39">
        <v>1</v>
      </c>
    </row>
    <row r="28" spans="2:5" ht="15.75" x14ac:dyDescent="0.3">
      <c r="B28" s="38" t="s">
        <v>78</v>
      </c>
      <c r="C28" s="39">
        <v>1</v>
      </c>
      <c r="D28" s="39">
        <v>1</v>
      </c>
    </row>
    <row r="29" spans="2:5" ht="15.75" x14ac:dyDescent="0.3">
      <c r="B29" s="38" t="s">
        <v>79</v>
      </c>
      <c r="C29" s="39">
        <v>1</v>
      </c>
      <c r="D29" s="39">
        <v>1</v>
      </c>
    </row>
    <row r="30" spans="2:5" ht="15.75" x14ac:dyDescent="0.3">
      <c r="B30" s="38" t="s">
        <v>80</v>
      </c>
      <c r="C30" s="39">
        <v>1</v>
      </c>
      <c r="D30" s="39">
        <v>1</v>
      </c>
    </row>
    <row r="31" spans="2:5" ht="15.75" x14ac:dyDescent="0.3">
      <c r="B31" s="38" t="s">
        <v>81</v>
      </c>
      <c r="C31" s="39">
        <v>1</v>
      </c>
      <c r="D31" s="39">
        <v>1</v>
      </c>
    </row>
    <row r="32" spans="2:5" ht="15.75" x14ac:dyDescent="0.3">
      <c r="B32" s="38" t="s">
        <v>82</v>
      </c>
      <c r="C32" s="39">
        <v>1</v>
      </c>
      <c r="D32" s="39">
        <v>1</v>
      </c>
    </row>
    <row r="33" spans="2:4" ht="15.75" x14ac:dyDescent="0.3">
      <c r="B33" s="38" t="s">
        <v>83</v>
      </c>
      <c r="C33" s="39">
        <v>1</v>
      </c>
      <c r="D33" s="39">
        <v>1</v>
      </c>
    </row>
    <row r="34" spans="2:4" ht="15.75" x14ac:dyDescent="0.3">
      <c r="B34" s="38" t="s">
        <v>84</v>
      </c>
      <c r="C34" s="39">
        <v>1</v>
      </c>
      <c r="D34" s="39">
        <v>1</v>
      </c>
    </row>
    <row r="35" spans="2:4" ht="15.75" x14ac:dyDescent="0.3">
      <c r="B35" s="38" t="s">
        <v>85</v>
      </c>
      <c r="C35" s="39">
        <v>1</v>
      </c>
      <c r="D35" s="39">
        <v>1</v>
      </c>
    </row>
    <row r="36" spans="2:4" ht="15.75" x14ac:dyDescent="0.3">
      <c r="B36" s="38" t="s">
        <v>86</v>
      </c>
      <c r="C36" s="39">
        <v>1</v>
      </c>
      <c r="D36" s="39">
        <v>1</v>
      </c>
    </row>
    <row r="37" spans="2:4" ht="15.75" x14ac:dyDescent="0.3">
      <c r="B37" s="38" t="s">
        <v>87</v>
      </c>
      <c r="C37" s="39">
        <v>1</v>
      </c>
      <c r="D37" s="39">
        <v>1</v>
      </c>
    </row>
    <row r="38" spans="2:4" ht="15.75" x14ac:dyDescent="0.3">
      <c r="B38" s="38" t="s">
        <v>88</v>
      </c>
      <c r="C38" s="39">
        <v>1</v>
      </c>
      <c r="D38" s="39">
        <v>1</v>
      </c>
    </row>
    <row r="39" spans="2:4" ht="15.75" x14ac:dyDescent="0.3">
      <c r="B39" s="38" t="s">
        <v>89</v>
      </c>
      <c r="C39" s="39">
        <v>1</v>
      </c>
      <c r="D39" s="39">
        <v>1</v>
      </c>
    </row>
    <row r="40" spans="2:4" ht="15.75" x14ac:dyDescent="0.3">
      <c r="B40" s="36" t="s">
        <v>90</v>
      </c>
      <c r="C40" s="37">
        <v>13</v>
      </c>
      <c r="D40" s="37">
        <v>15</v>
      </c>
    </row>
    <row r="41" spans="2:4" ht="15.75" x14ac:dyDescent="0.3">
      <c r="B41" s="38" t="s">
        <v>77</v>
      </c>
      <c r="C41" s="39">
        <v>1</v>
      </c>
      <c r="D41" s="39">
        <v>1</v>
      </c>
    </row>
    <row r="42" spans="2:4" ht="15.75" x14ac:dyDescent="0.3">
      <c r="B42" s="38" t="s">
        <v>91</v>
      </c>
      <c r="C42" s="39">
        <v>1</v>
      </c>
      <c r="D42" s="39">
        <v>1</v>
      </c>
    </row>
    <row r="43" spans="2:4" ht="15.75" x14ac:dyDescent="0.3">
      <c r="B43" s="38" t="s">
        <v>78</v>
      </c>
      <c r="C43" s="39">
        <v>1</v>
      </c>
      <c r="D43" s="39">
        <v>1</v>
      </c>
    </row>
    <row r="44" spans="2:4" ht="15.75" x14ac:dyDescent="0.3">
      <c r="B44" s="38" t="s">
        <v>79</v>
      </c>
      <c r="C44" s="39">
        <v>1</v>
      </c>
      <c r="D44" s="39">
        <v>1</v>
      </c>
    </row>
    <row r="45" spans="2:4" ht="15.75" x14ac:dyDescent="0.3">
      <c r="B45" s="38" t="s">
        <v>80</v>
      </c>
      <c r="C45" s="39">
        <v>1</v>
      </c>
      <c r="D45" s="39">
        <v>1</v>
      </c>
    </row>
    <row r="46" spans="2:4" ht="15.75" x14ac:dyDescent="0.3">
      <c r="B46" s="40" t="s">
        <v>81</v>
      </c>
      <c r="C46" s="41">
        <v>0</v>
      </c>
      <c r="D46" s="41">
        <v>1</v>
      </c>
    </row>
    <row r="47" spans="2:4" ht="15.75" x14ac:dyDescent="0.3">
      <c r="B47" s="38" t="s">
        <v>82</v>
      </c>
      <c r="C47" s="39">
        <v>1</v>
      </c>
      <c r="D47" s="39">
        <v>1</v>
      </c>
    </row>
    <row r="48" spans="2:4" ht="15.75" x14ac:dyDescent="0.3">
      <c r="B48" s="38" t="s">
        <v>83</v>
      </c>
      <c r="C48" s="39">
        <v>1</v>
      </c>
      <c r="D48" s="39">
        <v>1</v>
      </c>
    </row>
    <row r="49" spans="2:4" ht="15.75" x14ac:dyDescent="0.3">
      <c r="B49" s="38" t="s">
        <v>84</v>
      </c>
      <c r="C49" s="39">
        <v>1</v>
      </c>
      <c r="D49" s="39">
        <v>1</v>
      </c>
    </row>
    <row r="50" spans="2:4" ht="15.75" x14ac:dyDescent="0.3">
      <c r="B50" s="38" t="s">
        <v>85</v>
      </c>
      <c r="C50" s="39">
        <v>1</v>
      </c>
      <c r="D50" s="39">
        <v>1</v>
      </c>
    </row>
    <row r="51" spans="2:4" ht="15.75" x14ac:dyDescent="0.3">
      <c r="B51" s="38" t="s">
        <v>86</v>
      </c>
      <c r="C51" s="39">
        <v>1</v>
      </c>
      <c r="D51" s="39">
        <v>1</v>
      </c>
    </row>
    <row r="52" spans="2:4" ht="15.75" x14ac:dyDescent="0.3">
      <c r="B52" s="38" t="s">
        <v>92</v>
      </c>
      <c r="C52" s="39">
        <v>1</v>
      </c>
      <c r="D52" s="39">
        <v>1</v>
      </c>
    </row>
    <row r="53" spans="2:4" ht="15.75" x14ac:dyDescent="0.3">
      <c r="B53" s="40" t="s">
        <v>87</v>
      </c>
      <c r="C53" s="41">
        <v>0</v>
      </c>
      <c r="D53" s="41">
        <v>1</v>
      </c>
    </row>
    <row r="54" spans="2:4" ht="15.75" x14ac:dyDescent="0.3">
      <c r="B54" s="38" t="s">
        <v>88</v>
      </c>
      <c r="C54" s="39">
        <v>1</v>
      </c>
      <c r="D54" s="39">
        <v>1</v>
      </c>
    </row>
    <row r="55" spans="2:4" ht="15.75" x14ac:dyDescent="0.3">
      <c r="B55" s="38" t="s">
        <v>89</v>
      </c>
      <c r="C55" s="39">
        <v>1</v>
      </c>
      <c r="D55" s="39">
        <v>1</v>
      </c>
    </row>
    <row r="56" spans="2:4" ht="15.75" x14ac:dyDescent="0.3">
      <c r="B56" s="36" t="s">
        <v>93</v>
      </c>
      <c r="C56" s="37">
        <v>14</v>
      </c>
      <c r="D56" s="37">
        <v>14</v>
      </c>
    </row>
    <row r="57" spans="2:4" ht="15.75" x14ac:dyDescent="0.3">
      <c r="B57" s="38" t="s">
        <v>77</v>
      </c>
      <c r="C57" s="39">
        <v>1</v>
      </c>
      <c r="D57" s="39">
        <v>1</v>
      </c>
    </row>
    <row r="58" spans="2:4" ht="15.75" x14ac:dyDescent="0.3">
      <c r="B58" s="38" t="s">
        <v>78</v>
      </c>
      <c r="C58" s="39">
        <v>1</v>
      </c>
      <c r="D58" s="39">
        <v>1</v>
      </c>
    </row>
    <row r="59" spans="2:4" ht="15.75" x14ac:dyDescent="0.3">
      <c r="B59" s="38" t="s">
        <v>79</v>
      </c>
      <c r="C59" s="39">
        <v>1</v>
      </c>
      <c r="D59" s="39">
        <v>1</v>
      </c>
    </row>
    <row r="60" spans="2:4" ht="15.75" x14ac:dyDescent="0.3">
      <c r="B60" s="38" t="s">
        <v>80</v>
      </c>
      <c r="C60" s="39">
        <v>1</v>
      </c>
      <c r="D60" s="39">
        <v>1</v>
      </c>
    </row>
    <row r="61" spans="2:4" ht="15.75" x14ac:dyDescent="0.3">
      <c r="B61" s="38" t="s">
        <v>81</v>
      </c>
      <c r="C61" s="39">
        <v>1</v>
      </c>
      <c r="D61" s="39">
        <v>1</v>
      </c>
    </row>
    <row r="62" spans="2:4" ht="15.75" x14ac:dyDescent="0.3">
      <c r="B62" s="38" t="s">
        <v>82</v>
      </c>
      <c r="C62" s="39">
        <v>1</v>
      </c>
      <c r="D62" s="39">
        <v>1</v>
      </c>
    </row>
    <row r="63" spans="2:4" ht="15.75" x14ac:dyDescent="0.3">
      <c r="B63" s="38" t="s">
        <v>83</v>
      </c>
      <c r="C63" s="39">
        <v>1</v>
      </c>
      <c r="D63" s="39">
        <v>1</v>
      </c>
    </row>
    <row r="64" spans="2:4" ht="15.75" x14ac:dyDescent="0.3">
      <c r="B64" s="38" t="s">
        <v>84</v>
      </c>
      <c r="C64" s="39">
        <v>1</v>
      </c>
      <c r="D64" s="39">
        <v>1</v>
      </c>
    </row>
    <row r="65" spans="2:4" ht="15.75" x14ac:dyDescent="0.3">
      <c r="B65" s="38" t="s">
        <v>85</v>
      </c>
      <c r="C65" s="39">
        <v>1</v>
      </c>
      <c r="D65" s="39">
        <v>1</v>
      </c>
    </row>
    <row r="66" spans="2:4" ht="15.75" x14ac:dyDescent="0.3">
      <c r="B66" s="38" t="s">
        <v>86</v>
      </c>
      <c r="C66" s="39">
        <v>1</v>
      </c>
      <c r="D66" s="39">
        <v>1</v>
      </c>
    </row>
    <row r="67" spans="2:4" ht="15.75" x14ac:dyDescent="0.3">
      <c r="B67" s="38" t="s">
        <v>92</v>
      </c>
      <c r="C67" s="39">
        <v>1</v>
      </c>
      <c r="D67" s="39">
        <v>1</v>
      </c>
    </row>
    <row r="68" spans="2:4" ht="15.75" x14ac:dyDescent="0.3">
      <c r="B68" s="38" t="s">
        <v>87</v>
      </c>
      <c r="C68" s="39">
        <v>1</v>
      </c>
      <c r="D68" s="39">
        <v>1</v>
      </c>
    </row>
    <row r="69" spans="2:4" ht="15.75" x14ac:dyDescent="0.3">
      <c r="B69" s="38" t="s">
        <v>88</v>
      </c>
      <c r="C69" s="39">
        <v>1</v>
      </c>
      <c r="D69" s="39">
        <v>1</v>
      </c>
    </row>
    <row r="70" spans="2:4" ht="15.75" x14ac:dyDescent="0.3">
      <c r="B70" s="38" t="s">
        <v>89</v>
      </c>
      <c r="C70" s="39">
        <v>1</v>
      </c>
      <c r="D70" s="39">
        <v>1</v>
      </c>
    </row>
    <row r="71" spans="2:4" ht="15.75" x14ac:dyDescent="0.3">
      <c r="B71" s="36" t="s">
        <v>94</v>
      </c>
      <c r="C71" s="37">
        <v>15</v>
      </c>
      <c r="D71" s="37">
        <v>15</v>
      </c>
    </row>
    <row r="72" spans="2:4" ht="15.75" x14ac:dyDescent="0.3">
      <c r="B72" s="38" t="s">
        <v>77</v>
      </c>
      <c r="C72" s="39">
        <v>1</v>
      </c>
      <c r="D72" s="39">
        <v>1</v>
      </c>
    </row>
    <row r="73" spans="2:4" ht="15.75" x14ac:dyDescent="0.3">
      <c r="B73" s="38" t="s">
        <v>91</v>
      </c>
      <c r="C73" s="39">
        <v>1</v>
      </c>
      <c r="D73" s="39">
        <v>1</v>
      </c>
    </row>
    <row r="74" spans="2:4" ht="15.75" x14ac:dyDescent="0.3">
      <c r="B74" s="38" t="s">
        <v>78</v>
      </c>
      <c r="C74" s="39">
        <v>1</v>
      </c>
      <c r="D74" s="39">
        <v>1</v>
      </c>
    </row>
    <row r="75" spans="2:4" ht="15.75" x14ac:dyDescent="0.3">
      <c r="B75" s="38" t="s">
        <v>79</v>
      </c>
      <c r="C75" s="39">
        <v>1</v>
      </c>
      <c r="D75" s="39">
        <v>1</v>
      </c>
    </row>
    <row r="76" spans="2:4" ht="15.75" x14ac:dyDescent="0.3">
      <c r="B76" s="38" t="s">
        <v>80</v>
      </c>
      <c r="C76" s="39">
        <v>1</v>
      </c>
      <c r="D76" s="39">
        <v>1</v>
      </c>
    </row>
    <row r="77" spans="2:4" ht="15.75" x14ac:dyDescent="0.3">
      <c r="B77" s="38" t="s">
        <v>81</v>
      </c>
      <c r="C77" s="39">
        <v>1</v>
      </c>
      <c r="D77" s="39">
        <v>1</v>
      </c>
    </row>
    <row r="78" spans="2:4" ht="15.75" x14ac:dyDescent="0.3">
      <c r="B78" s="38" t="s">
        <v>82</v>
      </c>
      <c r="C78" s="39">
        <v>1</v>
      </c>
      <c r="D78" s="39">
        <v>1</v>
      </c>
    </row>
    <row r="79" spans="2:4" ht="15.75" x14ac:dyDescent="0.3">
      <c r="B79" s="38" t="s">
        <v>83</v>
      </c>
      <c r="C79" s="39">
        <v>1</v>
      </c>
      <c r="D79" s="39">
        <v>1</v>
      </c>
    </row>
    <row r="80" spans="2:4" ht="15.75" x14ac:dyDescent="0.3">
      <c r="B80" s="38" t="s">
        <v>84</v>
      </c>
      <c r="C80" s="39">
        <v>1</v>
      </c>
      <c r="D80" s="39">
        <v>1</v>
      </c>
    </row>
    <row r="81" spans="2:4" ht="15.75" x14ac:dyDescent="0.3">
      <c r="B81" s="38" t="s">
        <v>85</v>
      </c>
      <c r="C81" s="39">
        <v>1</v>
      </c>
      <c r="D81" s="39">
        <v>1</v>
      </c>
    </row>
    <row r="82" spans="2:4" ht="15.75" x14ac:dyDescent="0.3">
      <c r="B82" s="38" t="s">
        <v>86</v>
      </c>
      <c r="C82" s="39">
        <v>1</v>
      </c>
      <c r="D82" s="39">
        <v>1</v>
      </c>
    </row>
    <row r="83" spans="2:4" ht="15.75" x14ac:dyDescent="0.3">
      <c r="B83" s="38" t="s">
        <v>92</v>
      </c>
      <c r="C83" s="39">
        <v>1</v>
      </c>
      <c r="D83" s="39">
        <v>1</v>
      </c>
    </row>
    <row r="84" spans="2:4" ht="15.75" x14ac:dyDescent="0.3">
      <c r="B84" s="38" t="s">
        <v>87</v>
      </c>
      <c r="C84" s="39">
        <v>1</v>
      </c>
      <c r="D84" s="39">
        <v>1</v>
      </c>
    </row>
    <row r="85" spans="2:4" ht="15.75" x14ac:dyDescent="0.3">
      <c r="B85" s="38" t="s">
        <v>88</v>
      </c>
      <c r="C85" s="39">
        <v>1</v>
      </c>
      <c r="D85" s="39">
        <v>1</v>
      </c>
    </row>
    <row r="86" spans="2:4" ht="15.75" x14ac:dyDescent="0.3">
      <c r="B86" s="38" t="s">
        <v>89</v>
      </c>
      <c r="C86" s="39">
        <v>1</v>
      </c>
      <c r="D86" s="39">
        <v>1</v>
      </c>
    </row>
    <row r="87" spans="2:4" ht="15.75" x14ac:dyDescent="0.3">
      <c r="B87" s="36" t="s">
        <v>95</v>
      </c>
      <c r="C87" s="37">
        <v>14</v>
      </c>
      <c r="D87" s="37">
        <v>15</v>
      </c>
    </row>
    <row r="88" spans="2:4" ht="15.75" x14ac:dyDescent="0.3">
      <c r="B88" s="38" t="s">
        <v>77</v>
      </c>
      <c r="C88" s="39">
        <v>1</v>
      </c>
      <c r="D88" s="39">
        <v>1</v>
      </c>
    </row>
    <row r="89" spans="2:4" ht="15.75" x14ac:dyDescent="0.3">
      <c r="B89" s="38" t="s">
        <v>91</v>
      </c>
      <c r="C89" s="39">
        <v>1</v>
      </c>
      <c r="D89" s="39">
        <v>1</v>
      </c>
    </row>
    <row r="90" spans="2:4" ht="15.75" x14ac:dyDescent="0.3">
      <c r="B90" s="38" t="s">
        <v>78</v>
      </c>
      <c r="C90" s="39">
        <v>1</v>
      </c>
      <c r="D90" s="39">
        <v>1</v>
      </c>
    </row>
    <row r="91" spans="2:4" ht="15.75" x14ac:dyDescent="0.3">
      <c r="B91" s="40" t="s">
        <v>79</v>
      </c>
      <c r="C91" s="41">
        <v>0</v>
      </c>
      <c r="D91" s="41">
        <v>1</v>
      </c>
    </row>
    <row r="92" spans="2:4" ht="15.75" x14ac:dyDescent="0.3">
      <c r="B92" s="38" t="s">
        <v>80</v>
      </c>
      <c r="C92" s="39">
        <v>1</v>
      </c>
      <c r="D92" s="39">
        <v>1</v>
      </c>
    </row>
    <row r="93" spans="2:4" ht="15.75" x14ac:dyDescent="0.3">
      <c r="B93" s="38" t="s">
        <v>81</v>
      </c>
      <c r="C93" s="39">
        <v>1</v>
      </c>
      <c r="D93" s="39">
        <v>1</v>
      </c>
    </row>
    <row r="94" spans="2:4" ht="15.75" x14ac:dyDescent="0.3">
      <c r="B94" s="38" t="s">
        <v>82</v>
      </c>
      <c r="C94" s="39">
        <v>1</v>
      </c>
      <c r="D94" s="39">
        <v>1</v>
      </c>
    </row>
    <row r="95" spans="2:4" ht="15.75" x14ac:dyDescent="0.3">
      <c r="B95" s="38" t="s">
        <v>83</v>
      </c>
      <c r="C95" s="39">
        <v>1</v>
      </c>
      <c r="D95" s="39">
        <v>1</v>
      </c>
    </row>
    <row r="96" spans="2:4" ht="15.75" x14ac:dyDescent="0.3">
      <c r="B96" s="38" t="s">
        <v>84</v>
      </c>
      <c r="C96" s="39">
        <v>1</v>
      </c>
      <c r="D96" s="39">
        <v>1</v>
      </c>
    </row>
    <row r="97" spans="2:4" ht="15.75" x14ac:dyDescent="0.3">
      <c r="B97" s="38" t="s">
        <v>85</v>
      </c>
      <c r="C97" s="39">
        <v>1</v>
      </c>
      <c r="D97" s="39">
        <v>1</v>
      </c>
    </row>
    <row r="98" spans="2:4" ht="15.75" x14ac:dyDescent="0.3">
      <c r="B98" s="38" t="s">
        <v>86</v>
      </c>
      <c r="C98" s="39">
        <v>1</v>
      </c>
      <c r="D98" s="39">
        <v>1</v>
      </c>
    </row>
    <row r="99" spans="2:4" ht="15.75" x14ac:dyDescent="0.3">
      <c r="B99" s="38" t="s">
        <v>92</v>
      </c>
      <c r="C99" s="39">
        <v>1</v>
      </c>
      <c r="D99" s="39">
        <v>1</v>
      </c>
    </row>
    <row r="100" spans="2:4" ht="15.75" x14ac:dyDescent="0.3">
      <c r="B100" s="38" t="s">
        <v>87</v>
      </c>
      <c r="C100" s="39">
        <v>1</v>
      </c>
      <c r="D100" s="39">
        <v>1</v>
      </c>
    </row>
    <row r="101" spans="2:4" ht="15.75" x14ac:dyDescent="0.3">
      <c r="B101" s="38" t="s">
        <v>88</v>
      </c>
      <c r="C101" s="39">
        <v>1</v>
      </c>
      <c r="D101" s="39">
        <v>1</v>
      </c>
    </row>
    <row r="102" spans="2:4" ht="15.75" x14ac:dyDescent="0.3">
      <c r="B102" s="38" t="s">
        <v>89</v>
      </c>
      <c r="C102" s="39">
        <v>1</v>
      </c>
      <c r="D102" s="39">
        <v>1</v>
      </c>
    </row>
    <row r="103" spans="2:4" ht="15.75" x14ac:dyDescent="0.3">
      <c r="B103" s="36" t="s">
        <v>96</v>
      </c>
      <c r="C103" s="37">
        <v>14</v>
      </c>
      <c r="D103" s="37">
        <v>14</v>
      </c>
    </row>
    <row r="104" spans="2:4" ht="15.75" x14ac:dyDescent="0.3">
      <c r="B104" s="38" t="s">
        <v>77</v>
      </c>
      <c r="C104" s="39">
        <v>1</v>
      </c>
      <c r="D104" s="39">
        <v>1</v>
      </c>
    </row>
    <row r="105" spans="2:4" ht="15.75" x14ac:dyDescent="0.3">
      <c r="B105" s="38" t="s">
        <v>78</v>
      </c>
      <c r="C105" s="39">
        <v>1</v>
      </c>
      <c r="D105" s="39">
        <v>1</v>
      </c>
    </row>
    <row r="106" spans="2:4" ht="15.75" x14ac:dyDescent="0.3">
      <c r="B106" s="38" t="s">
        <v>79</v>
      </c>
      <c r="C106" s="39">
        <v>1</v>
      </c>
      <c r="D106" s="39">
        <v>1</v>
      </c>
    </row>
    <row r="107" spans="2:4" ht="15.75" x14ac:dyDescent="0.3">
      <c r="B107" s="38" t="s">
        <v>80</v>
      </c>
      <c r="C107" s="39">
        <v>1</v>
      </c>
      <c r="D107" s="39">
        <v>1</v>
      </c>
    </row>
    <row r="108" spans="2:4" ht="15.75" x14ac:dyDescent="0.3">
      <c r="B108" s="38" t="s">
        <v>81</v>
      </c>
      <c r="C108" s="39">
        <v>1</v>
      </c>
      <c r="D108" s="39">
        <v>1</v>
      </c>
    </row>
    <row r="109" spans="2:4" ht="15.75" x14ac:dyDescent="0.3">
      <c r="B109" s="38" t="s">
        <v>82</v>
      </c>
      <c r="C109" s="39">
        <v>1</v>
      </c>
      <c r="D109" s="39">
        <v>1</v>
      </c>
    </row>
    <row r="110" spans="2:4" ht="15.75" x14ac:dyDescent="0.3">
      <c r="B110" s="38" t="s">
        <v>83</v>
      </c>
      <c r="C110" s="39">
        <v>1</v>
      </c>
      <c r="D110" s="39">
        <v>1</v>
      </c>
    </row>
    <row r="111" spans="2:4" ht="15.75" x14ac:dyDescent="0.3">
      <c r="B111" s="38" t="s">
        <v>84</v>
      </c>
      <c r="C111" s="39">
        <v>1</v>
      </c>
      <c r="D111" s="39">
        <v>1</v>
      </c>
    </row>
    <row r="112" spans="2:4" ht="15.75" x14ac:dyDescent="0.3">
      <c r="B112" s="38" t="s">
        <v>85</v>
      </c>
      <c r="C112" s="39">
        <v>1</v>
      </c>
      <c r="D112" s="39">
        <v>1</v>
      </c>
    </row>
    <row r="113" spans="2:4" ht="15.75" x14ac:dyDescent="0.3">
      <c r="B113" s="38" t="s">
        <v>86</v>
      </c>
      <c r="C113" s="39">
        <v>1</v>
      </c>
      <c r="D113" s="39">
        <v>1</v>
      </c>
    </row>
    <row r="114" spans="2:4" ht="15.75" x14ac:dyDescent="0.3">
      <c r="B114" s="38" t="s">
        <v>92</v>
      </c>
      <c r="C114" s="39">
        <v>1</v>
      </c>
      <c r="D114" s="39">
        <v>1</v>
      </c>
    </row>
    <row r="115" spans="2:4" ht="15.75" x14ac:dyDescent="0.3">
      <c r="B115" s="38" t="s">
        <v>87</v>
      </c>
      <c r="C115" s="39">
        <v>1</v>
      </c>
      <c r="D115" s="39">
        <v>1</v>
      </c>
    </row>
    <row r="116" spans="2:4" ht="15.75" x14ac:dyDescent="0.3">
      <c r="B116" s="38" t="s">
        <v>88</v>
      </c>
      <c r="C116" s="39">
        <v>1</v>
      </c>
      <c r="D116" s="39">
        <v>1</v>
      </c>
    </row>
    <row r="117" spans="2:4" ht="15.75" x14ac:dyDescent="0.3">
      <c r="B117" s="38" t="s">
        <v>89</v>
      </c>
      <c r="C117" s="39">
        <v>1</v>
      </c>
      <c r="D117" s="39">
        <v>1</v>
      </c>
    </row>
    <row r="118" spans="2:4" ht="15.75" x14ac:dyDescent="0.3">
      <c r="B118" s="36" t="s">
        <v>97</v>
      </c>
      <c r="C118" s="37">
        <v>12</v>
      </c>
      <c r="D118" s="37">
        <v>14</v>
      </c>
    </row>
    <row r="119" spans="2:4" ht="15.75" x14ac:dyDescent="0.3">
      <c r="B119" s="38" t="s">
        <v>77</v>
      </c>
      <c r="C119" s="39">
        <v>1</v>
      </c>
      <c r="D119" s="39">
        <v>1</v>
      </c>
    </row>
    <row r="120" spans="2:4" ht="15.75" x14ac:dyDescent="0.3">
      <c r="B120" s="38" t="s">
        <v>78</v>
      </c>
      <c r="C120" s="39">
        <v>1</v>
      </c>
      <c r="D120" s="39">
        <v>1</v>
      </c>
    </row>
    <row r="121" spans="2:4" ht="15.75" x14ac:dyDescent="0.3">
      <c r="B121" s="38" t="s">
        <v>79</v>
      </c>
      <c r="C121" s="39">
        <v>1</v>
      </c>
      <c r="D121" s="39">
        <v>1</v>
      </c>
    </row>
    <row r="122" spans="2:4" ht="15.75" x14ac:dyDescent="0.3">
      <c r="B122" s="38" t="s">
        <v>80</v>
      </c>
      <c r="C122" s="39">
        <v>1</v>
      </c>
      <c r="D122" s="39">
        <v>1</v>
      </c>
    </row>
    <row r="123" spans="2:4" ht="15.75" x14ac:dyDescent="0.3">
      <c r="B123" s="38" t="s">
        <v>81</v>
      </c>
      <c r="C123" s="39">
        <v>1</v>
      </c>
      <c r="D123" s="39">
        <v>1</v>
      </c>
    </row>
    <row r="124" spans="2:4" ht="15.75" x14ac:dyDescent="0.3">
      <c r="B124" s="40" t="s">
        <v>82</v>
      </c>
      <c r="C124" s="41">
        <v>0</v>
      </c>
      <c r="D124" s="41">
        <v>1</v>
      </c>
    </row>
    <row r="125" spans="2:4" ht="15.75" x14ac:dyDescent="0.3">
      <c r="B125" s="40" t="s">
        <v>83</v>
      </c>
      <c r="C125" s="41">
        <v>0</v>
      </c>
      <c r="D125" s="41">
        <v>1</v>
      </c>
    </row>
    <row r="126" spans="2:4" ht="15.75" x14ac:dyDescent="0.3">
      <c r="B126" s="38" t="s">
        <v>84</v>
      </c>
      <c r="C126" s="39">
        <v>1</v>
      </c>
      <c r="D126" s="39">
        <v>1</v>
      </c>
    </row>
    <row r="127" spans="2:4" ht="15.75" x14ac:dyDescent="0.3">
      <c r="B127" s="38" t="s">
        <v>85</v>
      </c>
      <c r="C127" s="39">
        <v>1</v>
      </c>
      <c r="D127" s="39">
        <v>1</v>
      </c>
    </row>
    <row r="128" spans="2:4" ht="15.75" x14ac:dyDescent="0.3">
      <c r="B128" s="38" t="s">
        <v>86</v>
      </c>
      <c r="C128" s="39">
        <v>1</v>
      </c>
      <c r="D128" s="39">
        <v>1</v>
      </c>
    </row>
    <row r="129" spans="2:4" ht="15.75" x14ac:dyDescent="0.3">
      <c r="B129" s="38" t="s">
        <v>92</v>
      </c>
      <c r="C129" s="39">
        <v>1</v>
      </c>
      <c r="D129" s="39">
        <v>1</v>
      </c>
    </row>
    <row r="130" spans="2:4" ht="15.75" x14ac:dyDescent="0.3">
      <c r="B130" s="38" t="s">
        <v>87</v>
      </c>
      <c r="C130" s="39">
        <v>1</v>
      </c>
      <c r="D130" s="39">
        <v>1</v>
      </c>
    </row>
    <row r="131" spans="2:4" ht="15.75" x14ac:dyDescent="0.3">
      <c r="B131" s="38" t="s">
        <v>88</v>
      </c>
      <c r="C131" s="39">
        <v>1</v>
      </c>
      <c r="D131" s="39">
        <v>1</v>
      </c>
    </row>
    <row r="132" spans="2:4" ht="15.75" x14ac:dyDescent="0.3">
      <c r="B132" s="38" t="s">
        <v>89</v>
      </c>
      <c r="C132" s="39">
        <v>1</v>
      </c>
      <c r="D132" s="39">
        <v>1</v>
      </c>
    </row>
    <row r="133" spans="2:4" ht="15.75" x14ac:dyDescent="0.3">
      <c r="B133" s="36" t="s">
        <v>98</v>
      </c>
      <c r="C133" s="37">
        <v>14</v>
      </c>
      <c r="D133" s="37">
        <v>14</v>
      </c>
    </row>
    <row r="134" spans="2:4" ht="15.75" x14ac:dyDescent="0.3">
      <c r="B134" s="38" t="s">
        <v>77</v>
      </c>
      <c r="C134" s="39">
        <v>1</v>
      </c>
      <c r="D134" s="39">
        <v>1</v>
      </c>
    </row>
    <row r="135" spans="2:4" ht="15.75" x14ac:dyDescent="0.3">
      <c r="B135" s="38" t="s">
        <v>78</v>
      </c>
      <c r="C135" s="39">
        <v>1</v>
      </c>
      <c r="D135" s="39">
        <v>1</v>
      </c>
    </row>
    <row r="136" spans="2:4" ht="15.75" x14ac:dyDescent="0.3">
      <c r="B136" s="38" t="s">
        <v>79</v>
      </c>
      <c r="C136" s="39">
        <v>1</v>
      </c>
      <c r="D136" s="39">
        <v>1</v>
      </c>
    </row>
    <row r="137" spans="2:4" ht="15.75" x14ac:dyDescent="0.3">
      <c r="B137" s="38" t="s">
        <v>80</v>
      </c>
      <c r="C137" s="39">
        <v>1</v>
      </c>
      <c r="D137" s="39">
        <v>1</v>
      </c>
    </row>
    <row r="138" spans="2:4" ht="15.75" x14ac:dyDescent="0.3">
      <c r="B138" s="38" t="s">
        <v>81</v>
      </c>
      <c r="C138" s="39">
        <v>1</v>
      </c>
      <c r="D138" s="39">
        <v>1</v>
      </c>
    </row>
    <row r="139" spans="2:4" ht="15.75" x14ac:dyDescent="0.3">
      <c r="B139" s="38" t="s">
        <v>82</v>
      </c>
      <c r="C139" s="39">
        <v>1</v>
      </c>
      <c r="D139" s="39">
        <v>1</v>
      </c>
    </row>
    <row r="140" spans="2:4" ht="15.75" x14ac:dyDescent="0.3">
      <c r="B140" s="38" t="s">
        <v>83</v>
      </c>
      <c r="C140" s="39">
        <v>1</v>
      </c>
      <c r="D140" s="39">
        <v>1</v>
      </c>
    </row>
    <row r="141" spans="2:4" ht="15.75" x14ac:dyDescent="0.3">
      <c r="B141" s="38" t="s">
        <v>84</v>
      </c>
      <c r="C141" s="39">
        <v>1</v>
      </c>
      <c r="D141" s="39">
        <v>1</v>
      </c>
    </row>
    <row r="142" spans="2:4" ht="15.75" x14ac:dyDescent="0.3">
      <c r="B142" s="38" t="s">
        <v>85</v>
      </c>
      <c r="C142" s="39">
        <v>1</v>
      </c>
      <c r="D142" s="39">
        <v>1</v>
      </c>
    </row>
    <row r="143" spans="2:4" ht="15.75" x14ac:dyDescent="0.3">
      <c r="B143" s="38" t="s">
        <v>86</v>
      </c>
      <c r="C143" s="39">
        <v>1</v>
      </c>
      <c r="D143" s="39">
        <v>1</v>
      </c>
    </row>
    <row r="144" spans="2:4" ht="15.75" x14ac:dyDescent="0.3">
      <c r="B144" s="38" t="s">
        <v>92</v>
      </c>
      <c r="C144" s="39">
        <v>1</v>
      </c>
      <c r="D144" s="39">
        <v>1</v>
      </c>
    </row>
    <row r="145" spans="2:4" ht="15.75" x14ac:dyDescent="0.3">
      <c r="B145" s="38" t="s">
        <v>87</v>
      </c>
      <c r="C145" s="39">
        <v>1</v>
      </c>
      <c r="D145" s="39">
        <v>1</v>
      </c>
    </row>
    <row r="146" spans="2:4" ht="15.75" x14ac:dyDescent="0.3">
      <c r="B146" s="38" t="s">
        <v>88</v>
      </c>
      <c r="C146" s="39">
        <v>1</v>
      </c>
      <c r="D146" s="39">
        <v>1</v>
      </c>
    </row>
    <row r="147" spans="2:4" ht="15.75" x14ac:dyDescent="0.3">
      <c r="B147" s="38" t="s">
        <v>89</v>
      </c>
      <c r="C147" s="39">
        <v>1</v>
      </c>
      <c r="D147" s="39">
        <v>1</v>
      </c>
    </row>
    <row r="148" spans="2:4" ht="15.75" x14ac:dyDescent="0.3">
      <c r="B148" s="36" t="s">
        <v>99</v>
      </c>
      <c r="C148" s="37">
        <v>11</v>
      </c>
      <c r="D148" s="37">
        <v>14</v>
      </c>
    </row>
    <row r="149" spans="2:4" ht="15.75" x14ac:dyDescent="0.3">
      <c r="B149" s="38" t="s">
        <v>77</v>
      </c>
      <c r="C149" s="39">
        <v>1</v>
      </c>
      <c r="D149" s="39">
        <v>1</v>
      </c>
    </row>
    <row r="150" spans="2:4" ht="15.75" x14ac:dyDescent="0.3">
      <c r="B150" s="40" t="s">
        <v>78</v>
      </c>
      <c r="C150" s="41">
        <v>0</v>
      </c>
      <c r="D150" s="41">
        <v>1</v>
      </c>
    </row>
    <row r="151" spans="2:4" ht="15.75" x14ac:dyDescent="0.3">
      <c r="B151" s="38" t="s">
        <v>79</v>
      </c>
      <c r="C151" s="39">
        <v>1</v>
      </c>
      <c r="D151" s="39">
        <v>1</v>
      </c>
    </row>
    <row r="152" spans="2:4" ht="15.75" x14ac:dyDescent="0.3">
      <c r="B152" s="38" t="s">
        <v>80</v>
      </c>
      <c r="C152" s="39">
        <v>1</v>
      </c>
      <c r="D152" s="39">
        <v>1</v>
      </c>
    </row>
    <row r="153" spans="2:4" ht="15.75" x14ac:dyDescent="0.3">
      <c r="B153" s="38" t="s">
        <v>81</v>
      </c>
      <c r="C153" s="39">
        <v>1</v>
      </c>
      <c r="D153" s="39">
        <v>1</v>
      </c>
    </row>
    <row r="154" spans="2:4" ht="15.75" x14ac:dyDescent="0.3">
      <c r="B154" s="38" t="s">
        <v>82</v>
      </c>
      <c r="C154" s="39">
        <v>1</v>
      </c>
      <c r="D154" s="39">
        <v>1</v>
      </c>
    </row>
    <row r="155" spans="2:4" ht="15.75" x14ac:dyDescent="0.3">
      <c r="B155" s="38" t="s">
        <v>83</v>
      </c>
      <c r="C155" s="39">
        <v>1</v>
      </c>
      <c r="D155" s="39">
        <v>1</v>
      </c>
    </row>
    <row r="156" spans="2:4" ht="15.75" x14ac:dyDescent="0.3">
      <c r="B156" s="40" t="s">
        <v>84</v>
      </c>
      <c r="C156" s="41">
        <v>0</v>
      </c>
      <c r="D156" s="41">
        <v>1</v>
      </c>
    </row>
    <row r="157" spans="2:4" ht="15.75" x14ac:dyDescent="0.3">
      <c r="B157" s="38" t="s">
        <v>85</v>
      </c>
      <c r="C157" s="39">
        <v>1</v>
      </c>
      <c r="D157" s="39">
        <v>1</v>
      </c>
    </row>
    <row r="158" spans="2:4" ht="15.75" x14ac:dyDescent="0.3">
      <c r="B158" s="38" t="s">
        <v>86</v>
      </c>
      <c r="C158" s="39">
        <v>1</v>
      </c>
      <c r="D158" s="39">
        <v>1</v>
      </c>
    </row>
    <row r="159" spans="2:4" ht="15.75" x14ac:dyDescent="0.3">
      <c r="B159" s="38" t="s">
        <v>92</v>
      </c>
      <c r="C159" s="39">
        <v>1</v>
      </c>
      <c r="D159" s="39">
        <v>1</v>
      </c>
    </row>
    <row r="160" spans="2:4" ht="15.75" x14ac:dyDescent="0.3">
      <c r="B160" s="40" t="s">
        <v>87</v>
      </c>
      <c r="C160" s="41">
        <v>0</v>
      </c>
      <c r="D160" s="41">
        <v>1</v>
      </c>
    </row>
    <row r="161" spans="2:4" ht="15.75" x14ac:dyDescent="0.3">
      <c r="B161" s="38" t="s">
        <v>88</v>
      </c>
      <c r="C161" s="39">
        <v>1</v>
      </c>
      <c r="D161" s="39">
        <v>1</v>
      </c>
    </row>
    <row r="162" spans="2:4" ht="15.75" x14ac:dyDescent="0.3">
      <c r="B162" s="38" t="s">
        <v>89</v>
      </c>
      <c r="C162" s="39">
        <v>1</v>
      </c>
      <c r="D162" s="39">
        <v>1</v>
      </c>
    </row>
    <row r="163" spans="2:4" ht="15.75" x14ac:dyDescent="0.3">
      <c r="B163" s="36" t="s">
        <v>100</v>
      </c>
      <c r="C163" s="37">
        <v>15</v>
      </c>
      <c r="D163" s="37">
        <v>15</v>
      </c>
    </row>
    <row r="164" spans="2:4" ht="15.75" x14ac:dyDescent="0.3">
      <c r="B164" s="38" t="s">
        <v>77</v>
      </c>
      <c r="C164" s="39">
        <v>1</v>
      </c>
      <c r="D164" s="39">
        <v>1</v>
      </c>
    </row>
    <row r="165" spans="2:4" ht="15.75" x14ac:dyDescent="0.3">
      <c r="B165" s="38" t="s">
        <v>91</v>
      </c>
      <c r="C165" s="39">
        <v>1</v>
      </c>
      <c r="D165" s="39">
        <v>1</v>
      </c>
    </row>
    <row r="166" spans="2:4" ht="15.75" x14ac:dyDescent="0.3">
      <c r="B166" s="38" t="s">
        <v>78</v>
      </c>
      <c r="C166" s="39">
        <v>1</v>
      </c>
      <c r="D166" s="39">
        <v>1</v>
      </c>
    </row>
    <row r="167" spans="2:4" ht="15.75" x14ac:dyDescent="0.3">
      <c r="B167" s="38" t="s">
        <v>79</v>
      </c>
      <c r="C167" s="39">
        <v>1</v>
      </c>
      <c r="D167" s="39">
        <v>1</v>
      </c>
    </row>
    <row r="168" spans="2:4" ht="15.75" x14ac:dyDescent="0.3">
      <c r="B168" s="38" t="s">
        <v>80</v>
      </c>
      <c r="C168" s="39">
        <v>1</v>
      </c>
      <c r="D168" s="39">
        <v>1</v>
      </c>
    </row>
    <row r="169" spans="2:4" ht="15.75" x14ac:dyDescent="0.3">
      <c r="B169" s="38" t="s">
        <v>81</v>
      </c>
      <c r="C169" s="39">
        <v>1</v>
      </c>
      <c r="D169" s="39">
        <v>1</v>
      </c>
    </row>
    <row r="170" spans="2:4" ht="15.75" x14ac:dyDescent="0.3">
      <c r="B170" s="38" t="s">
        <v>82</v>
      </c>
      <c r="C170" s="39">
        <v>1</v>
      </c>
      <c r="D170" s="39">
        <v>1</v>
      </c>
    </row>
    <row r="171" spans="2:4" ht="15.75" x14ac:dyDescent="0.3">
      <c r="B171" s="38" t="s">
        <v>83</v>
      </c>
      <c r="C171" s="39">
        <v>1</v>
      </c>
      <c r="D171" s="39">
        <v>1</v>
      </c>
    </row>
    <row r="172" spans="2:4" ht="15.75" x14ac:dyDescent="0.3">
      <c r="B172" s="38" t="s">
        <v>84</v>
      </c>
      <c r="C172" s="39">
        <v>1</v>
      </c>
      <c r="D172" s="39">
        <v>1</v>
      </c>
    </row>
    <row r="173" spans="2:4" ht="15.75" x14ac:dyDescent="0.3">
      <c r="B173" s="38" t="s">
        <v>85</v>
      </c>
      <c r="C173" s="39">
        <v>1</v>
      </c>
      <c r="D173" s="39">
        <v>1</v>
      </c>
    </row>
    <row r="174" spans="2:4" ht="15.75" x14ac:dyDescent="0.3">
      <c r="B174" s="38" t="s">
        <v>86</v>
      </c>
      <c r="C174" s="39">
        <v>1</v>
      </c>
      <c r="D174" s="39">
        <v>1</v>
      </c>
    </row>
    <row r="175" spans="2:4" ht="15.75" x14ac:dyDescent="0.3">
      <c r="B175" s="38" t="s">
        <v>92</v>
      </c>
      <c r="C175" s="39">
        <v>1</v>
      </c>
      <c r="D175" s="39">
        <v>1</v>
      </c>
    </row>
    <row r="176" spans="2:4" ht="15.75" x14ac:dyDescent="0.3">
      <c r="B176" s="38" t="s">
        <v>87</v>
      </c>
      <c r="C176" s="39">
        <v>1</v>
      </c>
      <c r="D176" s="39">
        <v>1</v>
      </c>
    </row>
    <row r="177" spans="2:4" ht="15.75" x14ac:dyDescent="0.3">
      <c r="B177" s="38" t="s">
        <v>88</v>
      </c>
      <c r="C177" s="39">
        <v>1</v>
      </c>
      <c r="D177" s="39">
        <v>1</v>
      </c>
    </row>
    <row r="178" spans="2:4" ht="15.75" x14ac:dyDescent="0.3">
      <c r="B178" s="38" t="s">
        <v>89</v>
      </c>
      <c r="C178" s="39">
        <v>1</v>
      </c>
      <c r="D178" s="39">
        <v>1</v>
      </c>
    </row>
    <row r="179" spans="2:4" ht="15.75" x14ac:dyDescent="0.3">
      <c r="B179" s="36" t="s">
        <v>101</v>
      </c>
      <c r="C179" s="37">
        <v>14</v>
      </c>
      <c r="D179" s="37">
        <v>15</v>
      </c>
    </row>
    <row r="180" spans="2:4" ht="15.75" x14ac:dyDescent="0.3">
      <c r="B180" s="38" t="s">
        <v>77</v>
      </c>
      <c r="C180" s="39">
        <v>1</v>
      </c>
      <c r="D180" s="39">
        <v>1</v>
      </c>
    </row>
    <row r="181" spans="2:4" ht="15.75" x14ac:dyDescent="0.3">
      <c r="B181" s="38" t="s">
        <v>91</v>
      </c>
      <c r="C181" s="39">
        <v>1</v>
      </c>
      <c r="D181" s="39">
        <v>1</v>
      </c>
    </row>
    <row r="182" spans="2:4" ht="15.75" x14ac:dyDescent="0.3">
      <c r="B182" s="38" t="s">
        <v>78</v>
      </c>
      <c r="C182" s="39">
        <v>1</v>
      </c>
      <c r="D182" s="39">
        <v>1</v>
      </c>
    </row>
    <row r="183" spans="2:4" ht="15.75" x14ac:dyDescent="0.3">
      <c r="B183" s="38" t="s">
        <v>79</v>
      </c>
      <c r="C183" s="39">
        <v>1</v>
      </c>
      <c r="D183" s="39">
        <v>1</v>
      </c>
    </row>
    <row r="184" spans="2:4" ht="15.75" x14ac:dyDescent="0.3">
      <c r="B184" s="38" t="s">
        <v>80</v>
      </c>
      <c r="C184" s="39">
        <v>1</v>
      </c>
      <c r="D184" s="39">
        <v>1</v>
      </c>
    </row>
    <row r="185" spans="2:4" ht="15.75" x14ac:dyDescent="0.3">
      <c r="B185" s="38" t="s">
        <v>81</v>
      </c>
      <c r="C185" s="39">
        <v>1</v>
      </c>
      <c r="D185" s="39">
        <v>1</v>
      </c>
    </row>
    <row r="186" spans="2:4" ht="15.75" x14ac:dyDescent="0.3">
      <c r="B186" s="40" t="s">
        <v>82</v>
      </c>
      <c r="C186" s="41">
        <v>0</v>
      </c>
      <c r="D186" s="41">
        <v>1</v>
      </c>
    </row>
    <row r="187" spans="2:4" ht="15.75" x14ac:dyDescent="0.3">
      <c r="B187" s="38" t="s">
        <v>83</v>
      </c>
      <c r="C187" s="39">
        <v>1</v>
      </c>
      <c r="D187" s="39">
        <v>1</v>
      </c>
    </row>
    <row r="188" spans="2:4" ht="15.75" x14ac:dyDescent="0.3">
      <c r="B188" s="38" t="s">
        <v>84</v>
      </c>
      <c r="C188" s="39">
        <v>1</v>
      </c>
      <c r="D188" s="39">
        <v>1</v>
      </c>
    </row>
    <row r="189" spans="2:4" ht="15.75" x14ac:dyDescent="0.3">
      <c r="B189" s="38" t="s">
        <v>85</v>
      </c>
      <c r="C189" s="39">
        <v>1</v>
      </c>
      <c r="D189" s="39">
        <v>1</v>
      </c>
    </row>
    <row r="190" spans="2:4" ht="15.75" x14ac:dyDescent="0.3">
      <c r="B190" s="38" t="s">
        <v>86</v>
      </c>
      <c r="C190" s="39">
        <v>1</v>
      </c>
      <c r="D190" s="39">
        <v>1</v>
      </c>
    </row>
    <row r="191" spans="2:4" ht="15.75" x14ac:dyDescent="0.3">
      <c r="B191" s="38" t="s">
        <v>92</v>
      </c>
      <c r="C191" s="39">
        <v>1</v>
      </c>
      <c r="D191" s="39">
        <v>1</v>
      </c>
    </row>
    <row r="192" spans="2:4" ht="15.75" x14ac:dyDescent="0.3">
      <c r="B192" s="38" t="s">
        <v>87</v>
      </c>
      <c r="C192" s="39">
        <v>1</v>
      </c>
      <c r="D192" s="39">
        <v>1</v>
      </c>
    </row>
    <row r="193" spans="2:4" ht="15.75" x14ac:dyDescent="0.3">
      <c r="B193" s="38" t="s">
        <v>88</v>
      </c>
      <c r="C193" s="39">
        <v>1</v>
      </c>
      <c r="D193" s="39">
        <v>1</v>
      </c>
    </row>
    <row r="194" spans="2:4" ht="15.75" x14ac:dyDescent="0.3">
      <c r="B194" s="38" t="s">
        <v>89</v>
      </c>
      <c r="C194" s="39">
        <v>1</v>
      </c>
      <c r="D194" s="39">
        <v>1</v>
      </c>
    </row>
    <row r="195" spans="2:4" ht="15.75" x14ac:dyDescent="0.3">
      <c r="B195" s="34" t="s">
        <v>102</v>
      </c>
      <c r="C195" s="35">
        <v>19</v>
      </c>
      <c r="D195" s="35">
        <v>19</v>
      </c>
    </row>
    <row r="196" spans="2:4" ht="15.75" x14ac:dyDescent="0.3">
      <c r="B196" s="36" t="s">
        <v>103</v>
      </c>
      <c r="C196" s="37">
        <v>2</v>
      </c>
      <c r="D196" s="37">
        <v>2</v>
      </c>
    </row>
    <row r="197" spans="2:4" ht="15.75" x14ac:dyDescent="0.3">
      <c r="B197" s="38" t="s">
        <v>104</v>
      </c>
      <c r="C197" s="39">
        <v>1</v>
      </c>
      <c r="D197" s="39">
        <v>1</v>
      </c>
    </row>
    <row r="198" spans="2:4" ht="15.75" x14ac:dyDescent="0.3">
      <c r="B198" s="38" t="s">
        <v>105</v>
      </c>
      <c r="C198" s="39">
        <v>1</v>
      </c>
      <c r="D198" s="39">
        <v>1</v>
      </c>
    </row>
    <row r="199" spans="2:4" ht="15.75" x14ac:dyDescent="0.3">
      <c r="B199" s="36" t="s">
        <v>106</v>
      </c>
      <c r="C199" s="37">
        <v>4</v>
      </c>
      <c r="D199" s="37">
        <v>4</v>
      </c>
    </row>
    <row r="200" spans="2:4" ht="15.75" x14ac:dyDescent="0.3">
      <c r="B200" s="38" t="s">
        <v>104</v>
      </c>
      <c r="C200" s="39">
        <v>1</v>
      </c>
      <c r="D200" s="39">
        <v>1</v>
      </c>
    </row>
    <row r="201" spans="2:4" ht="15.75" x14ac:dyDescent="0.3">
      <c r="B201" s="38" t="s">
        <v>107</v>
      </c>
      <c r="C201" s="39">
        <v>1</v>
      </c>
      <c r="D201" s="39">
        <v>1</v>
      </c>
    </row>
    <row r="202" spans="2:4" ht="15.75" x14ac:dyDescent="0.3">
      <c r="B202" s="38" t="s">
        <v>108</v>
      </c>
      <c r="C202" s="39">
        <v>1</v>
      </c>
      <c r="D202" s="39">
        <v>1</v>
      </c>
    </row>
    <row r="203" spans="2:4" ht="15.75" x14ac:dyDescent="0.3">
      <c r="B203" s="38" t="s">
        <v>105</v>
      </c>
      <c r="C203" s="39">
        <v>1</v>
      </c>
      <c r="D203" s="39">
        <v>1</v>
      </c>
    </row>
    <row r="204" spans="2:4" ht="15.75" x14ac:dyDescent="0.3">
      <c r="B204" s="36" t="s">
        <v>109</v>
      </c>
      <c r="C204" s="37">
        <v>3</v>
      </c>
      <c r="D204" s="37">
        <v>3</v>
      </c>
    </row>
    <row r="205" spans="2:4" ht="15.75" x14ac:dyDescent="0.3">
      <c r="B205" s="38" t="s">
        <v>104</v>
      </c>
      <c r="C205" s="39">
        <v>1</v>
      </c>
      <c r="D205" s="39">
        <v>1</v>
      </c>
    </row>
    <row r="206" spans="2:4" ht="15.75" x14ac:dyDescent="0.3">
      <c r="B206" s="38" t="s">
        <v>110</v>
      </c>
      <c r="C206" s="39">
        <v>1</v>
      </c>
      <c r="D206" s="39">
        <v>1</v>
      </c>
    </row>
    <row r="207" spans="2:4" ht="15.75" x14ac:dyDescent="0.3">
      <c r="B207" s="38" t="s">
        <v>105</v>
      </c>
      <c r="C207" s="39">
        <v>1</v>
      </c>
      <c r="D207" s="39">
        <v>1</v>
      </c>
    </row>
    <row r="208" spans="2:4" ht="15.75" x14ac:dyDescent="0.3">
      <c r="B208" s="36" t="s">
        <v>111</v>
      </c>
      <c r="C208" s="37">
        <v>2</v>
      </c>
      <c r="D208" s="37">
        <v>2</v>
      </c>
    </row>
    <row r="209" spans="2:4" ht="15.75" x14ac:dyDescent="0.3">
      <c r="B209" s="38" t="s">
        <v>104</v>
      </c>
      <c r="C209" s="39">
        <v>1</v>
      </c>
      <c r="D209" s="39">
        <v>1</v>
      </c>
    </row>
    <row r="210" spans="2:4" ht="15.75" x14ac:dyDescent="0.3">
      <c r="B210" s="38" t="s">
        <v>105</v>
      </c>
      <c r="C210" s="39">
        <v>1</v>
      </c>
      <c r="D210" s="39">
        <v>1</v>
      </c>
    </row>
    <row r="211" spans="2:4" ht="15.75" x14ac:dyDescent="0.3">
      <c r="B211" s="36" t="s">
        <v>112</v>
      </c>
      <c r="C211" s="37">
        <v>2</v>
      </c>
      <c r="D211" s="37">
        <v>2</v>
      </c>
    </row>
    <row r="212" spans="2:4" ht="15.75" x14ac:dyDescent="0.3">
      <c r="B212" s="38" t="s">
        <v>104</v>
      </c>
      <c r="C212" s="39">
        <v>1</v>
      </c>
      <c r="D212" s="39">
        <v>1</v>
      </c>
    </row>
    <row r="213" spans="2:4" ht="15.75" x14ac:dyDescent="0.3">
      <c r="B213" s="38" t="s">
        <v>105</v>
      </c>
      <c r="C213" s="39">
        <v>1</v>
      </c>
      <c r="D213" s="39">
        <v>1</v>
      </c>
    </row>
    <row r="214" spans="2:4" ht="15.75" x14ac:dyDescent="0.3">
      <c r="B214" s="36" t="s">
        <v>113</v>
      </c>
      <c r="C214" s="37">
        <v>3</v>
      </c>
      <c r="D214" s="37">
        <v>3</v>
      </c>
    </row>
    <row r="215" spans="2:4" ht="15.75" x14ac:dyDescent="0.3">
      <c r="B215" s="38" t="s">
        <v>104</v>
      </c>
      <c r="C215" s="39">
        <v>1</v>
      </c>
      <c r="D215" s="39">
        <v>1</v>
      </c>
    </row>
    <row r="216" spans="2:4" ht="15.75" x14ac:dyDescent="0.3">
      <c r="B216" s="38" t="s">
        <v>114</v>
      </c>
      <c r="C216" s="39">
        <v>1</v>
      </c>
      <c r="D216" s="39">
        <v>1</v>
      </c>
    </row>
    <row r="217" spans="2:4" ht="15.75" x14ac:dyDescent="0.3">
      <c r="B217" s="38" t="s">
        <v>105</v>
      </c>
      <c r="C217" s="39">
        <v>1</v>
      </c>
      <c r="D217" s="39">
        <v>1</v>
      </c>
    </row>
    <row r="218" spans="2:4" ht="15.75" x14ac:dyDescent="0.3">
      <c r="B218" s="36" t="s">
        <v>115</v>
      </c>
      <c r="C218" s="37">
        <v>3</v>
      </c>
      <c r="D218" s="37">
        <v>3</v>
      </c>
    </row>
    <row r="219" spans="2:4" ht="15.75" x14ac:dyDescent="0.3">
      <c r="B219" s="38" t="s">
        <v>104</v>
      </c>
      <c r="C219" s="39">
        <v>1</v>
      </c>
      <c r="D219" s="39">
        <v>1</v>
      </c>
    </row>
    <row r="220" spans="2:4" ht="15.75" x14ac:dyDescent="0.3">
      <c r="B220" s="38" t="s">
        <v>116</v>
      </c>
      <c r="C220" s="39">
        <v>1</v>
      </c>
      <c r="D220" s="39">
        <v>1</v>
      </c>
    </row>
    <row r="221" spans="2:4" ht="15.75" x14ac:dyDescent="0.3">
      <c r="B221" s="38" t="s">
        <v>105</v>
      </c>
      <c r="C221" s="39">
        <v>1</v>
      </c>
      <c r="D221" s="39">
        <v>1</v>
      </c>
    </row>
    <row r="222" spans="2:4" ht="15.75" x14ac:dyDescent="0.3">
      <c r="B222" s="34" t="s">
        <v>117</v>
      </c>
      <c r="C222" s="35">
        <v>85</v>
      </c>
      <c r="D222" s="35">
        <v>87</v>
      </c>
    </row>
    <row r="223" spans="2:4" ht="15.75" x14ac:dyDescent="0.3">
      <c r="B223" s="36" t="s">
        <v>118</v>
      </c>
      <c r="C223" s="37">
        <v>2</v>
      </c>
      <c r="D223" s="37">
        <v>2</v>
      </c>
    </row>
    <row r="224" spans="2:4" ht="15.75" x14ac:dyDescent="0.3">
      <c r="B224" s="38" t="s">
        <v>104</v>
      </c>
      <c r="C224" s="39">
        <v>1</v>
      </c>
      <c r="D224" s="39">
        <v>1</v>
      </c>
    </row>
    <row r="225" spans="2:4" ht="15.75" x14ac:dyDescent="0.3">
      <c r="B225" s="38" t="s">
        <v>119</v>
      </c>
      <c r="C225" s="39">
        <v>1</v>
      </c>
      <c r="D225" s="39">
        <v>1</v>
      </c>
    </row>
    <row r="226" spans="2:4" ht="15.75" x14ac:dyDescent="0.3">
      <c r="B226" s="36" t="s">
        <v>120</v>
      </c>
      <c r="C226" s="37">
        <v>2</v>
      </c>
      <c r="D226" s="37">
        <v>2</v>
      </c>
    </row>
    <row r="227" spans="2:4" ht="15.75" x14ac:dyDescent="0.3">
      <c r="B227" s="38" t="s">
        <v>104</v>
      </c>
      <c r="C227" s="39">
        <v>1</v>
      </c>
      <c r="D227" s="39">
        <v>1</v>
      </c>
    </row>
    <row r="228" spans="2:4" ht="15.75" x14ac:dyDescent="0.3">
      <c r="B228" s="38" t="s">
        <v>119</v>
      </c>
      <c r="C228" s="39">
        <v>1</v>
      </c>
      <c r="D228" s="39">
        <v>1</v>
      </c>
    </row>
    <row r="229" spans="2:4" ht="15.75" x14ac:dyDescent="0.3">
      <c r="B229" s="36" t="s">
        <v>121</v>
      </c>
      <c r="C229" s="37">
        <v>2</v>
      </c>
      <c r="D229" s="37">
        <v>2</v>
      </c>
    </row>
    <row r="230" spans="2:4" ht="15.75" x14ac:dyDescent="0.3">
      <c r="B230" s="38" t="s">
        <v>104</v>
      </c>
      <c r="C230" s="39">
        <v>1</v>
      </c>
      <c r="D230" s="39">
        <v>1</v>
      </c>
    </row>
    <row r="231" spans="2:4" ht="15.75" x14ac:dyDescent="0.3">
      <c r="B231" s="38" t="s">
        <v>119</v>
      </c>
      <c r="C231" s="39">
        <v>1</v>
      </c>
      <c r="D231" s="39">
        <v>1</v>
      </c>
    </row>
    <row r="232" spans="2:4" ht="15.75" x14ac:dyDescent="0.3">
      <c r="B232" s="36" t="s">
        <v>122</v>
      </c>
      <c r="C232" s="37">
        <v>2</v>
      </c>
      <c r="D232" s="37">
        <v>2</v>
      </c>
    </row>
    <row r="233" spans="2:4" ht="15.75" x14ac:dyDescent="0.3">
      <c r="B233" s="38" t="s">
        <v>104</v>
      </c>
      <c r="C233" s="39">
        <v>1</v>
      </c>
      <c r="D233" s="39">
        <v>1</v>
      </c>
    </row>
    <row r="234" spans="2:4" ht="15.75" x14ac:dyDescent="0.3">
      <c r="B234" s="38" t="s">
        <v>119</v>
      </c>
      <c r="C234" s="39">
        <v>1</v>
      </c>
      <c r="D234" s="39">
        <v>1</v>
      </c>
    </row>
    <row r="235" spans="2:4" ht="15.75" x14ac:dyDescent="0.3">
      <c r="B235" s="36" t="s">
        <v>123</v>
      </c>
      <c r="C235" s="37">
        <v>2</v>
      </c>
      <c r="D235" s="37">
        <v>2</v>
      </c>
    </row>
    <row r="236" spans="2:4" ht="15.75" x14ac:dyDescent="0.3">
      <c r="B236" s="38" t="s">
        <v>104</v>
      </c>
      <c r="C236" s="39">
        <v>1</v>
      </c>
      <c r="D236" s="39">
        <v>1</v>
      </c>
    </row>
    <row r="237" spans="2:4" ht="15.75" x14ac:dyDescent="0.3">
      <c r="B237" s="38" t="s">
        <v>119</v>
      </c>
      <c r="C237" s="39">
        <v>1</v>
      </c>
      <c r="D237" s="39">
        <v>1</v>
      </c>
    </row>
    <row r="238" spans="2:4" ht="15.75" x14ac:dyDescent="0.3">
      <c r="B238" s="36" t="s">
        <v>124</v>
      </c>
      <c r="C238" s="37">
        <v>2</v>
      </c>
      <c r="D238" s="37">
        <v>2</v>
      </c>
    </row>
    <row r="239" spans="2:4" ht="15.75" x14ac:dyDescent="0.3">
      <c r="B239" s="38" t="s">
        <v>104</v>
      </c>
      <c r="C239" s="39">
        <v>1</v>
      </c>
      <c r="D239" s="39">
        <v>1</v>
      </c>
    </row>
    <row r="240" spans="2:4" ht="15.75" x14ac:dyDescent="0.3">
      <c r="B240" s="38" t="s">
        <v>119</v>
      </c>
      <c r="C240" s="39">
        <v>1</v>
      </c>
      <c r="D240" s="39">
        <v>1</v>
      </c>
    </row>
    <row r="241" spans="2:4" ht="15.75" x14ac:dyDescent="0.3">
      <c r="B241" s="36" t="s">
        <v>125</v>
      </c>
      <c r="C241" s="37">
        <v>2</v>
      </c>
      <c r="D241" s="37">
        <v>2</v>
      </c>
    </row>
    <row r="242" spans="2:4" ht="15.75" x14ac:dyDescent="0.3">
      <c r="B242" s="38" t="s">
        <v>104</v>
      </c>
      <c r="C242" s="39">
        <v>1</v>
      </c>
      <c r="D242" s="39">
        <v>1</v>
      </c>
    </row>
    <row r="243" spans="2:4" ht="15.75" x14ac:dyDescent="0.3">
      <c r="B243" s="38" t="s">
        <v>119</v>
      </c>
      <c r="C243" s="39">
        <v>1</v>
      </c>
      <c r="D243" s="39">
        <v>1</v>
      </c>
    </row>
    <row r="244" spans="2:4" ht="15.75" x14ac:dyDescent="0.3">
      <c r="B244" s="36" t="s">
        <v>126</v>
      </c>
      <c r="C244" s="37">
        <v>2</v>
      </c>
      <c r="D244" s="37">
        <v>2</v>
      </c>
    </row>
    <row r="245" spans="2:4" ht="15.75" x14ac:dyDescent="0.3">
      <c r="B245" s="38" t="s">
        <v>104</v>
      </c>
      <c r="C245" s="39">
        <v>1</v>
      </c>
      <c r="D245" s="39">
        <v>1</v>
      </c>
    </row>
    <row r="246" spans="2:4" ht="15.75" x14ac:dyDescent="0.3">
      <c r="B246" s="38" t="s">
        <v>119</v>
      </c>
      <c r="C246" s="39">
        <v>1</v>
      </c>
      <c r="D246" s="39">
        <v>1</v>
      </c>
    </row>
    <row r="247" spans="2:4" ht="15.75" x14ac:dyDescent="0.3">
      <c r="B247" s="36" t="s">
        <v>127</v>
      </c>
      <c r="C247" s="37">
        <v>1</v>
      </c>
      <c r="D247" s="37">
        <v>2</v>
      </c>
    </row>
    <row r="248" spans="2:4" ht="15.75" x14ac:dyDescent="0.3">
      <c r="B248" s="38" t="s">
        <v>104</v>
      </c>
      <c r="C248" s="39">
        <v>1</v>
      </c>
      <c r="D248" s="39">
        <v>1</v>
      </c>
    </row>
    <row r="249" spans="2:4" ht="15.75" x14ac:dyDescent="0.3">
      <c r="B249" s="40" t="s">
        <v>119</v>
      </c>
      <c r="C249" s="41">
        <v>0</v>
      </c>
      <c r="D249" s="41">
        <v>1</v>
      </c>
    </row>
    <row r="250" spans="2:4" ht="15.75" x14ac:dyDescent="0.3">
      <c r="B250" s="36" t="s">
        <v>128</v>
      </c>
      <c r="C250" s="37">
        <v>2</v>
      </c>
      <c r="D250" s="37">
        <v>2</v>
      </c>
    </row>
    <row r="251" spans="2:4" ht="15.75" x14ac:dyDescent="0.3">
      <c r="B251" s="38" t="s">
        <v>104</v>
      </c>
      <c r="C251" s="39">
        <v>1</v>
      </c>
      <c r="D251" s="39">
        <v>1</v>
      </c>
    </row>
    <row r="252" spans="2:4" ht="15.75" x14ac:dyDescent="0.3">
      <c r="B252" s="38" t="s">
        <v>119</v>
      </c>
      <c r="C252" s="39">
        <v>1</v>
      </c>
      <c r="D252" s="39">
        <v>1</v>
      </c>
    </row>
    <row r="253" spans="2:4" ht="15.75" x14ac:dyDescent="0.3">
      <c r="B253" s="36" t="s">
        <v>129</v>
      </c>
      <c r="C253" s="37">
        <v>2</v>
      </c>
      <c r="D253" s="37">
        <v>2</v>
      </c>
    </row>
    <row r="254" spans="2:4" ht="15.75" x14ac:dyDescent="0.3">
      <c r="B254" s="38" t="s">
        <v>104</v>
      </c>
      <c r="C254" s="39">
        <v>1</v>
      </c>
      <c r="D254" s="39">
        <v>1</v>
      </c>
    </row>
    <row r="255" spans="2:4" ht="15.75" x14ac:dyDescent="0.3">
      <c r="B255" s="38" t="s">
        <v>119</v>
      </c>
      <c r="C255" s="39">
        <v>1</v>
      </c>
      <c r="D255" s="39">
        <v>1</v>
      </c>
    </row>
    <row r="256" spans="2:4" ht="15.75" x14ac:dyDescent="0.3">
      <c r="B256" s="36" t="s">
        <v>130</v>
      </c>
      <c r="C256" s="37">
        <v>2</v>
      </c>
      <c r="D256" s="37">
        <v>2</v>
      </c>
    </row>
    <row r="257" spans="2:4" ht="15.75" x14ac:dyDescent="0.3">
      <c r="B257" s="38" t="s">
        <v>104</v>
      </c>
      <c r="C257" s="39">
        <v>1</v>
      </c>
      <c r="D257" s="39">
        <v>1</v>
      </c>
    </row>
    <row r="258" spans="2:4" ht="15.75" x14ac:dyDescent="0.3">
      <c r="B258" s="38" t="s">
        <v>119</v>
      </c>
      <c r="C258" s="39">
        <v>1</v>
      </c>
      <c r="D258" s="39">
        <v>1</v>
      </c>
    </row>
    <row r="259" spans="2:4" ht="15.75" x14ac:dyDescent="0.3">
      <c r="B259" s="36" t="s">
        <v>131</v>
      </c>
      <c r="C259" s="37">
        <v>3</v>
      </c>
      <c r="D259" s="37">
        <v>3</v>
      </c>
    </row>
    <row r="260" spans="2:4" ht="15.75" x14ac:dyDescent="0.3">
      <c r="B260" s="38" t="s">
        <v>104</v>
      </c>
      <c r="C260" s="39">
        <v>1</v>
      </c>
      <c r="D260" s="39">
        <v>1</v>
      </c>
    </row>
    <row r="261" spans="2:4" ht="15.75" x14ac:dyDescent="0.3">
      <c r="B261" s="38" t="s">
        <v>132</v>
      </c>
      <c r="C261" s="39">
        <v>1</v>
      </c>
      <c r="D261" s="39">
        <v>1</v>
      </c>
    </row>
    <row r="262" spans="2:4" ht="15.75" x14ac:dyDescent="0.3">
      <c r="B262" s="38" t="s">
        <v>119</v>
      </c>
      <c r="C262" s="39">
        <v>1</v>
      </c>
      <c r="D262" s="39">
        <v>1</v>
      </c>
    </row>
    <row r="263" spans="2:4" ht="15.75" x14ac:dyDescent="0.3">
      <c r="B263" s="36" t="s">
        <v>133</v>
      </c>
      <c r="C263" s="37">
        <v>2</v>
      </c>
      <c r="D263" s="37">
        <v>2</v>
      </c>
    </row>
    <row r="264" spans="2:4" ht="15.75" x14ac:dyDescent="0.3">
      <c r="B264" s="38" t="s">
        <v>104</v>
      </c>
      <c r="C264" s="39">
        <v>1</v>
      </c>
      <c r="D264" s="39">
        <v>1</v>
      </c>
    </row>
    <row r="265" spans="2:4" ht="15.75" x14ac:dyDescent="0.3">
      <c r="B265" s="38" t="s">
        <v>119</v>
      </c>
      <c r="C265" s="39">
        <v>1</v>
      </c>
      <c r="D265" s="39">
        <v>1</v>
      </c>
    </row>
    <row r="266" spans="2:4" ht="15.75" x14ac:dyDescent="0.3">
      <c r="B266" s="36" t="s">
        <v>134</v>
      </c>
      <c r="C266" s="37">
        <v>2</v>
      </c>
      <c r="D266" s="37">
        <v>2</v>
      </c>
    </row>
    <row r="267" spans="2:4" ht="15.75" x14ac:dyDescent="0.3">
      <c r="B267" s="38" t="s">
        <v>104</v>
      </c>
      <c r="C267" s="39">
        <v>1</v>
      </c>
      <c r="D267" s="39">
        <v>1</v>
      </c>
    </row>
    <row r="268" spans="2:4" ht="15.75" x14ac:dyDescent="0.3">
      <c r="B268" s="38" t="s">
        <v>119</v>
      </c>
      <c r="C268" s="39">
        <v>1</v>
      </c>
      <c r="D268" s="39">
        <v>1</v>
      </c>
    </row>
    <row r="269" spans="2:4" ht="15.75" x14ac:dyDescent="0.3">
      <c r="B269" s="36" t="s">
        <v>135</v>
      </c>
      <c r="C269" s="37">
        <v>2</v>
      </c>
      <c r="D269" s="37">
        <v>2</v>
      </c>
    </row>
    <row r="270" spans="2:4" ht="15.75" x14ac:dyDescent="0.3">
      <c r="B270" s="38" t="s">
        <v>104</v>
      </c>
      <c r="C270" s="39">
        <v>1</v>
      </c>
      <c r="D270" s="39">
        <v>1</v>
      </c>
    </row>
    <row r="271" spans="2:4" ht="15.75" x14ac:dyDescent="0.3">
      <c r="B271" s="38" t="s">
        <v>119</v>
      </c>
      <c r="C271" s="39">
        <v>1</v>
      </c>
      <c r="D271" s="39">
        <v>1</v>
      </c>
    </row>
    <row r="272" spans="2:4" ht="15.75" x14ac:dyDescent="0.3">
      <c r="B272" s="36" t="s">
        <v>136</v>
      </c>
      <c r="C272" s="37">
        <v>2</v>
      </c>
      <c r="D272" s="37">
        <v>2</v>
      </c>
    </row>
    <row r="273" spans="2:4" ht="15.75" x14ac:dyDescent="0.3">
      <c r="B273" s="38" t="s">
        <v>104</v>
      </c>
      <c r="C273" s="39">
        <v>1</v>
      </c>
      <c r="D273" s="39">
        <v>1</v>
      </c>
    </row>
    <row r="274" spans="2:4" ht="15.75" x14ac:dyDescent="0.3">
      <c r="B274" s="38" t="s">
        <v>119</v>
      </c>
      <c r="C274" s="39">
        <v>1</v>
      </c>
      <c r="D274" s="39">
        <v>1</v>
      </c>
    </row>
    <row r="275" spans="2:4" ht="15.75" x14ac:dyDescent="0.3">
      <c r="B275" s="36" t="s">
        <v>137</v>
      </c>
      <c r="C275" s="37">
        <v>2</v>
      </c>
      <c r="D275" s="37">
        <v>2</v>
      </c>
    </row>
    <row r="276" spans="2:4" ht="15.75" x14ac:dyDescent="0.3">
      <c r="B276" s="38" t="s">
        <v>104</v>
      </c>
      <c r="C276" s="39">
        <v>1</v>
      </c>
      <c r="D276" s="39">
        <v>1</v>
      </c>
    </row>
    <row r="277" spans="2:4" ht="15.75" x14ac:dyDescent="0.3">
      <c r="B277" s="38" t="s">
        <v>119</v>
      </c>
      <c r="C277" s="39">
        <v>1</v>
      </c>
      <c r="D277" s="39">
        <v>1</v>
      </c>
    </row>
    <row r="278" spans="2:4" ht="15.75" x14ac:dyDescent="0.3">
      <c r="B278" s="36" t="s">
        <v>138</v>
      </c>
      <c r="C278" s="37">
        <v>2</v>
      </c>
      <c r="D278" s="37">
        <v>2</v>
      </c>
    </row>
    <row r="279" spans="2:4" ht="15.75" x14ac:dyDescent="0.3">
      <c r="B279" s="38" t="s">
        <v>104</v>
      </c>
      <c r="C279" s="39">
        <v>1</v>
      </c>
      <c r="D279" s="39">
        <v>1</v>
      </c>
    </row>
    <row r="280" spans="2:4" ht="15.75" x14ac:dyDescent="0.3">
      <c r="B280" s="38" t="s">
        <v>119</v>
      </c>
      <c r="C280" s="39">
        <v>1</v>
      </c>
      <c r="D280" s="39">
        <v>1</v>
      </c>
    </row>
    <row r="281" spans="2:4" ht="15.75" x14ac:dyDescent="0.3">
      <c r="B281" s="36" t="s">
        <v>139</v>
      </c>
      <c r="C281" s="37">
        <v>2</v>
      </c>
      <c r="D281" s="37">
        <v>2</v>
      </c>
    </row>
    <row r="282" spans="2:4" ht="15.75" x14ac:dyDescent="0.3">
      <c r="B282" s="38" t="s">
        <v>104</v>
      </c>
      <c r="C282" s="39">
        <v>1</v>
      </c>
      <c r="D282" s="39">
        <v>1</v>
      </c>
    </row>
    <row r="283" spans="2:4" ht="15.75" x14ac:dyDescent="0.3">
      <c r="B283" s="38" t="s">
        <v>119</v>
      </c>
      <c r="C283" s="39">
        <v>1</v>
      </c>
      <c r="D283" s="39">
        <v>1</v>
      </c>
    </row>
    <row r="284" spans="2:4" ht="15.75" x14ac:dyDescent="0.3">
      <c r="B284" s="36" t="s">
        <v>140</v>
      </c>
      <c r="C284" s="37">
        <v>2</v>
      </c>
      <c r="D284" s="37">
        <v>2</v>
      </c>
    </row>
    <row r="285" spans="2:4" ht="15.75" x14ac:dyDescent="0.3">
      <c r="B285" s="38" t="s">
        <v>104</v>
      </c>
      <c r="C285" s="39">
        <v>1</v>
      </c>
      <c r="D285" s="39">
        <v>1</v>
      </c>
    </row>
    <row r="286" spans="2:4" ht="15.75" x14ac:dyDescent="0.3">
      <c r="B286" s="38" t="s">
        <v>119</v>
      </c>
      <c r="C286" s="39">
        <v>1</v>
      </c>
      <c r="D286" s="39">
        <v>1</v>
      </c>
    </row>
    <row r="287" spans="2:4" ht="15.75" x14ac:dyDescent="0.3">
      <c r="B287" s="36" t="s">
        <v>141</v>
      </c>
      <c r="C287" s="37">
        <v>2</v>
      </c>
      <c r="D287" s="37">
        <v>2</v>
      </c>
    </row>
    <row r="288" spans="2:4" ht="15.75" x14ac:dyDescent="0.3">
      <c r="B288" s="38" t="s">
        <v>104</v>
      </c>
      <c r="C288" s="39">
        <v>1</v>
      </c>
      <c r="D288" s="39">
        <v>1</v>
      </c>
    </row>
    <row r="289" spans="2:4" ht="15.75" x14ac:dyDescent="0.3">
      <c r="B289" s="38" t="s">
        <v>119</v>
      </c>
      <c r="C289" s="39">
        <v>1</v>
      </c>
      <c r="D289" s="39">
        <v>1</v>
      </c>
    </row>
    <row r="290" spans="2:4" ht="15.75" x14ac:dyDescent="0.3">
      <c r="B290" s="36" t="s">
        <v>142</v>
      </c>
      <c r="C290" s="37">
        <v>2</v>
      </c>
      <c r="D290" s="37">
        <v>2</v>
      </c>
    </row>
    <row r="291" spans="2:4" ht="15.75" x14ac:dyDescent="0.3">
      <c r="B291" s="38" t="s">
        <v>104</v>
      </c>
      <c r="C291" s="39">
        <v>1</v>
      </c>
      <c r="D291" s="39">
        <v>1</v>
      </c>
    </row>
    <row r="292" spans="2:4" ht="15.75" x14ac:dyDescent="0.3">
      <c r="B292" s="38" t="s">
        <v>119</v>
      </c>
      <c r="C292" s="39">
        <v>1</v>
      </c>
      <c r="D292" s="39">
        <v>1</v>
      </c>
    </row>
    <row r="293" spans="2:4" ht="15.75" x14ac:dyDescent="0.3">
      <c r="B293" s="36" t="s">
        <v>143</v>
      </c>
      <c r="C293" s="37">
        <v>3</v>
      </c>
      <c r="D293" s="37">
        <v>3</v>
      </c>
    </row>
    <row r="294" spans="2:4" ht="15.75" x14ac:dyDescent="0.3">
      <c r="B294" s="38" t="s">
        <v>104</v>
      </c>
      <c r="C294" s="39">
        <v>1</v>
      </c>
      <c r="D294" s="39">
        <v>1</v>
      </c>
    </row>
    <row r="295" spans="2:4" ht="15.75" x14ac:dyDescent="0.3">
      <c r="B295" s="38" t="s">
        <v>144</v>
      </c>
      <c r="C295" s="39">
        <v>1</v>
      </c>
      <c r="D295" s="39">
        <v>1</v>
      </c>
    </row>
    <row r="296" spans="2:4" ht="15.75" x14ac:dyDescent="0.3">
      <c r="B296" s="38" t="s">
        <v>119</v>
      </c>
      <c r="C296" s="39">
        <v>1</v>
      </c>
      <c r="D296" s="39">
        <v>1</v>
      </c>
    </row>
    <row r="297" spans="2:4" ht="15.75" x14ac:dyDescent="0.3">
      <c r="B297" s="36" t="s">
        <v>145</v>
      </c>
      <c r="C297" s="37">
        <v>2</v>
      </c>
      <c r="D297" s="37">
        <v>2</v>
      </c>
    </row>
    <row r="298" spans="2:4" ht="15.75" x14ac:dyDescent="0.3">
      <c r="B298" s="38" t="s">
        <v>104</v>
      </c>
      <c r="C298" s="39">
        <v>1</v>
      </c>
      <c r="D298" s="39">
        <v>1</v>
      </c>
    </row>
    <row r="299" spans="2:4" ht="15.75" x14ac:dyDescent="0.3">
      <c r="B299" s="38" t="s">
        <v>119</v>
      </c>
      <c r="C299" s="39">
        <v>1</v>
      </c>
      <c r="D299" s="39">
        <v>1</v>
      </c>
    </row>
    <row r="300" spans="2:4" ht="15.75" x14ac:dyDescent="0.3">
      <c r="B300" s="36" t="s">
        <v>146</v>
      </c>
      <c r="C300" s="37">
        <v>2</v>
      </c>
      <c r="D300" s="37">
        <v>3</v>
      </c>
    </row>
    <row r="301" spans="2:4" ht="15.75" x14ac:dyDescent="0.3">
      <c r="B301" s="38" t="s">
        <v>104</v>
      </c>
      <c r="C301" s="39">
        <v>1</v>
      </c>
      <c r="D301" s="39">
        <v>1</v>
      </c>
    </row>
    <row r="302" spans="2:4" ht="15.75" x14ac:dyDescent="0.3">
      <c r="B302" s="40" t="s">
        <v>114</v>
      </c>
      <c r="C302" s="41">
        <v>0</v>
      </c>
      <c r="D302" s="41">
        <v>1</v>
      </c>
    </row>
    <row r="303" spans="2:4" ht="15.75" x14ac:dyDescent="0.3">
      <c r="B303" s="38" t="s">
        <v>119</v>
      </c>
      <c r="C303" s="39">
        <v>1</v>
      </c>
      <c r="D303" s="39">
        <v>1</v>
      </c>
    </row>
    <row r="304" spans="2:4" ht="15.75" x14ac:dyDescent="0.3">
      <c r="B304" s="36" t="s">
        <v>147</v>
      </c>
      <c r="C304" s="37">
        <v>3</v>
      </c>
      <c r="D304" s="37">
        <v>3</v>
      </c>
    </row>
    <row r="305" spans="2:4" ht="15.75" x14ac:dyDescent="0.3">
      <c r="B305" s="38" t="s">
        <v>104</v>
      </c>
      <c r="C305" s="39">
        <v>1</v>
      </c>
      <c r="D305" s="39">
        <v>1</v>
      </c>
    </row>
    <row r="306" spans="2:4" ht="15.75" x14ac:dyDescent="0.3">
      <c r="B306" s="38" t="s">
        <v>114</v>
      </c>
      <c r="C306" s="39">
        <v>1</v>
      </c>
      <c r="D306" s="39">
        <v>1</v>
      </c>
    </row>
    <row r="307" spans="2:4" ht="15.75" x14ac:dyDescent="0.3">
      <c r="B307" s="38" t="s">
        <v>119</v>
      </c>
      <c r="C307" s="39">
        <v>1</v>
      </c>
      <c r="D307" s="39">
        <v>1</v>
      </c>
    </row>
    <row r="308" spans="2:4" ht="15.75" x14ac:dyDescent="0.3">
      <c r="B308" s="36" t="s">
        <v>148</v>
      </c>
      <c r="C308" s="37">
        <v>3</v>
      </c>
      <c r="D308" s="37">
        <v>3</v>
      </c>
    </row>
    <row r="309" spans="2:4" ht="15.75" x14ac:dyDescent="0.3">
      <c r="B309" s="38" t="s">
        <v>104</v>
      </c>
      <c r="C309" s="39">
        <v>1</v>
      </c>
      <c r="D309" s="39">
        <v>1</v>
      </c>
    </row>
    <row r="310" spans="2:4" ht="15.75" x14ac:dyDescent="0.3">
      <c r="B310" s="38" t="s">
        <v>114</v>
      </c>
      <c r="C310" s="39">
        <v>1</v>
      </c>
      <c r="D310" s="39">
        <v>1</v>
      </c>
    </row>
    <row r="311" spans="2:4" ht="15.75" x14ac:dyDescent="0.3">
      <c r="B311" s="38" t="s">
        <v>119</v>
      </c>
      <c r="C311" s="39">
        <v>1</v>
      </c>
      <c r="D311" s="39">
        <v>1</v>
      </c>
    </row>
    <row r="312" spans="2:4" ht="15.75" x14ac:dyDescent="0.3">
      <c r="B312" s="36" t="s">
        <v>149</v>
      </c>
      <c r="C312" s="37">
        <v>3</v>
      </c>
      <c r="D312" s="37">
        <v>3</v>
      </c>
    </row>
    <row r="313" spans="2:4" ht="15.75" x14ac:dyDescent="0.3">
      <c r="B313" s="38" t="s">
        <v>104</v>
      </c>
      <c r="C313" s="39">
        <v>1</v>
      </c>
      <c r="D313" s="39">
        <v>1</v>
      </c>
    </row>
    <row r="314" spans="2:4" ht="15.75" x14ac:dyDescent="0.3">
      <c r="B314" s="38" t="s">
        <v>114</v>
      </c>
      <c r="C314" s="39">
        <v>1</v>
      </c>
      <c r="D314" s="39">
        <v>1</v>
      </c>
    </row>
    <row r="315" spans="2:4" ht="15.75" x14ac:dyDescent="0.3">
      <c r="B315" s="38" t="s">
        <v>119</v>
      </c>
      <c r="C315" s="39">
        <v>1</v>
      </c>
      <c r="D315" s="39">
        <v>1</v>
      </c>
    </row>
    <row r="316" spans="2:4" ht="15.75" x14ac:dyDescent="0.3">
      <c r="B316" s="36" t="s">
        <v>150</v>
      </c>
      <c r="C316" s="37">
        <v>3</v>
      </c>
      <c r="D316" s="37">
        <v>3</v>
      </c>
    </row>
    <row r="317" spans="2:4" ht="15.75" x14ac:dyDescent="0.3">
      <c r="B317" s="38" t="s">
        <v>104</v>
      </c>
      <c r="C317" s="39">
        <v>1</v>
      </c>
      <c r="D317" s="39">
        <v>1</v>
      </c>
    </row>
    <row r="318" spans="2:4" ht="15.75" x14ac:dyDescent="0.3">
      <c r="B318" s="38" t="s">
        <v>114</v>
      </c>
      <c r="C318" s="39">
        <v>1</v>
      </c>
      <c r="D318" s="39">
        <v>1</v>
      </c>
    </row>
    <row r="319" spans="2:4" ht="15.75" x14ac:dyDescent="0.3">
      <c r="B319" s="38" t="s">
        <v>119</v>
      </c>
      <c r="C319" s="39">
        <v>1</v>
      </c>
      <c r="D319" s="39">
        <v>1</v>
      </c>
    </row>
    <row r="320" spans="2:4" ht="15.75" x14ac:dyDescent="0.3">
      <c r="B320" s="36" t="s">
        <v>151</v>
      </c>
      <c r="C320" s="37">
        <v>3</v>
      </c>
      <c r="D320" s="37">
        <v>3</v>
      </c>
    </row>
    <row r="321" spans="2:4" ht="15.75" x14ac:dyDescent="0.3">
      <c r="B321" s="38" t="s">
        <v>104</v>
      </c>
      <c r="C321" s="39">
        <v>1</v>
      </c>
      <c r="D321" s="39">
        <v>1</v>
      </c>
    </row>
    <row r="322" spans="2:4" ht="15.75" x14ac:dyDescent="0.3">
      <c r="B322" s="38" t="s">
        <v>114</v>
      </c>
      <c r="C322" s="39">
        <v>1</v>
      </c>
      <c r="D322" s="39">
        <v>1</v>
      </c>
    </row>
    <row r="323" spans="2:4" ht="15.75" x14ac:dyDescent="0.3">
      <c r="B323" s="38" t="s">
        <v>119</v>
      </c>
      <c r="C323" s="39">
        <v>1</v>
      </c>
      <c r="D323" s="39">
        <v>1</v>
      </c>
    </row>
    <row r="324" spans="2:4" ht="15.75" x14ac:dyDescent="0.3">
      <c r="B324" s="36" t="s">
        <v>152</v>
      </c>
      <c r="C324" s="37">
        <v>2</v>
      </c>
      <c r="D324" s="37">
        <v>2</v>
      </c>
    </row>
    <row r="325" spans="2:4" ht="15.75" x14ac:dyDescent="0.3">
      <c r="B325" s="38" t="s">
        <v>104</v>
      </c>
      <c r="C325" s="39">
        <v>1</v>
      </c>
      <c r="D325" s="39">
        <v>1</v>
      </c>
    </row>
    <row r="326" spans="2:4" ht="15.75" x14ac:dyDescent="0.3">
      <c r="B326" s="38" t="s">
        <v>119</v>
      </c>
      <c r="C326" s="39">
        <v>1</v>
      </c>
      <c r="D326" s="39">
        <v>1</v>
      </c>
    </row>
    <row r="327" spans="2:4" ht="15.75" x14ac:dyDescent="0.3">
      <c r="B327" s="36" t="s">
        <v>153</v>
      </c>
      <c r="C327" s="37">
        <v>2</v>
      </c>
      <c r="D327" s="37">
        <v>2</v>
      </c>
    </row>
    <row r="328" spans="2:4" ht="15.75" x14ac:dyDescent="0.3">
      <c r="B328" s="38" t="s">
        <v>104</v>
      </c>
      <c r="C328" s="39">
        <v>1</v>
      </c>
      <c r="D328" s="39">
        <v>1</v>
      </c>
    </row>
    <row r="329" spans="2:4" ht="15.75" x14ac:dyDescent="0.3">
      <c r="B329" s="38" t="s">
        <v>119</v>
      </c>
      <c r="C329" s="39">
        <v>1</v>
      </c>
      <c r="D329" s="39">
        <v>1</v>
      </c>
    </row>
    <row r="330" spans="2:4" ht="15.75" x14ac:dyDescent="0.3">
      <c r="B330" s="36" t="s">
        <v>154</v>
      </c>
      <c r="C330" s="37">
        <v>2</v>
      </c>
      <c r="D330" s="37">
        <v>2</v>
      </c>
    </row>
    <row r="331" spans="2:4" ht="15.75" x14ac:dyDescent="0.3">
      <c r="B331" s="38" t="s">
        <v>104</v>
      </c>
      <c r="C331" s="39">
        <v>1</v>
      </c>
      <c r="D331" s="39">
        <v>1</v>
      </c>
    </row>
    <row r="332" spans="2:4" ht="15.75" x14ac:dyDescent="0.3">
      <c r="B332" s="38" t="s">
        <v>119</v>
      </c>
      <c r="C332" s="39">
        <v>1</v>
      </c>
      <c r="D332" s="39">
        <v>1</v>
      </c>
    </row>
    <row r="333" spans="2:4" ht="15.75" x14ac:dyDescent="0.3">
      <c r="B333" s="36" t="s">
        <v>155</v>
      </c>
      <c r="C333" s="37">
        <v>2</v>
      </c>
      <c r="D333" s="37">
        <v>2</v>
      </c>
    </row>
    <row r="334" spans="2:4" ht="15.75" x14ac:dyDescent="0.3">
      <c r="B334" s="38" t="s">
        <v>104</v>
      </c>
      <c r="C334" s="39">
        <v>1</v>
      </c>
      <c r="D334" s="39">
        <v>1</v>
      </c>
    </row>
    <row r="335" spans="2:4" ht="15.75" x14ac:dyDescent="0.3">
      <c r="B335" s="38" t="s">
        <v>119</v>
      </c>
      <c r="C335" s="39">
        <v>1</v>
      </c>
      <c r="D335" s="39">
        <v>1</v>
      </c>
    </row>
    <row r="336" spans="2:4" ht="15.75" x14ac:dyDescent="0.3">
      <c r="B336" s="36" t="s">
        <v>156</v>
      </c>
      <c r="C336" s="37">
        <v>2</v>
      </c>
      <c r="D336" s="37">
        <v>2</v>
      </c>
    </row>
    <row r="337" spans="2:4" ht="15.75" x14ac:dyDescent="0.3">
      <c r="B337" s="38" t="s">
        <v>104</v>
      </c>
      <c r="C337" s="39">
        <v>1</v>
      </c>
      <c r="D337" s="39">
        <v>1</v>
      </c>
    </row>
    <row r="338" spans="2:4" ht="15.75" x14ac:dyDescent="0.3">
      <c r="B338" s="38" t="s">
        <v>119</v>
      </c>
      <c r="C338" s="39">
        <v>1</v>
      </c>
      <c r="D338" s="39">
        <v>1</v>
      </c>
    </row>
    <row r="339" spans="2:4" ht="15.75" x14ac:dyDescent="0.3">
      <c r="B339" s="36" t="s">
        <v>157</v>
      </c>
      <c r="C339" s="37">
        <v>2</v>
      </c>
      <c r="D339" s="37">
        <v>2</v>
      </c>
    </row>
    <row r="340" spans="2:4" ht="15.75" x14ac:dyDescent="0.3">
      <c r="B340" s="38" t="s">
        <v>104</v>
      </c>
      <c r="C340" s="39">
        <v>1</v>
      </c>
      <c r="D340" s="39">
        <v>1</v>
      </c>
    </row>
    <row r="341" spans="2:4" ht="15.75" x14ac:dyDescent="0.3">
      <c r="B341" s="38" t="s">
        <v>119</v>
      </c>
      <c r="C341" s="39">
        <v>1</v>
      </c>
      <c r="D341" s="39">
        <v>1</v>
      </c>
    </row>
    <row r="342" spans="2:4" ht="15.75" x14ac:dyDescent="0.3">
      <c r="B342" s="36" t="s">
        <v>158</v>
      </c>
      <c r="C342" s="37">
        <v>3</v>
      </c>
      <c r="D342" s="37">
        <v>3</v>
      </c>
    </row>
    <row r="343" spans="2:4" ht="15.75" x14ac:dyDescent="0.3">
      <c r="B343" s="38" t="s">
        <v>104</v>
      </c>
      <c r="C343" s="39">
        <v>1</v>
      </c>
      <c r="D343" s="39">
        <v>1</v>
      </c>
    </row>
    <row r="344" spans="2:4" ht="15.75" x14ac:dyDescent="0.3">
      <c r="B344" s="38" t="s">
        <v>114</v>
      </c>
      <c r="C344" s="39">
        <v>1</v>
      </c>
      <c r="D344" s="39">
        <v>1</v>
      </c>
    </row>
    <row r="345" spans="2:4" ht="15.75" x14ac:dyDescent="0.3">
      <c r="B345" s="38" t="s">
        <v>119</v>
      </c>
      <c r="C345" s="39">
        <v>1</v>
      </c>
      <c r="D345" s="39">
        <v>1</v>
      </c>
    </row>
    <row r="346" spans="2:4" ht="15.75" x14ac:dyDescent="0.3">
      <c r="B346" s="36" t="s">
        <v>159</v>
      </c>
      <c r="C346" s="37">
        <v>2</v>
      </c>
      <c r="D346" s="37">
        <v>2</v>
      </c>
    </row>
    <row r="347" spans="2:4" ht="15.75" x14ac:dyDescent="0.3">
      <c r="B347" s="38" t="s">
        <v>104</v>
      </c>
      <c r="C347" s="39">
        <v>1</v>
      </c>
      <c r="D347" s="39">
        <v>1</v>
      </c>
    </row>
    <row r="348" spans="2:4" ht="15.75" x14ac:dyDescent="0.3">
      <c r="B348" s="38" t="s">
        <v>119</v>
      </c>
      <c r="C348" s="39">
        <v>1</v>
      </c>
      <c r="D348" s="39">
        <v>1</v>
      </c>
    </row>
    <row r="349" spans="2:4" ht="15.75" x14ac:dyDescent="0.3">
      <c r="B349" s="34" t="s">
        <v>160</v>
      </c>
      <c r="C349" s="35">
        <v>11</v>
      </c>
      <c r="D349" s="35">
        <v>11</v>
      </c>
    </row>
    <row r="350" spans="2:4" ht="15.75" x14ac:dyDescent="0.3">
      <c r="B350" s="36" t="s">
        <v>161</v>
      </c>
      <c r="C350" s="37">
        <v>11</v>
      </c>
      <c r="D350" s="37">
        <v>11</v>
      </c>
    </row>
    <row r="351" spans="2:4" ht="15.75" x14ac:dyDescent="0.3">
      <c r="B351" s="38" t="s">
        <v>77</v>
      </c>
      <c r="C351" s="39">
        <v>1</v>
      </c>
      <c r="D351" s="39">
        <v>1</v>
      </c>
    </row>
    <row r="352" spans="2:4" ht="15.75" x14ac:dyDescent="0.3">
      <c r="B352" s="38" t="s">
        <v>162</v>
      </c>
      <c r="C352" s="39">
        <v>1</v>
      </c>
      <c r="D352" s="39">
        <v>1</v>
      </c>
    </row>
    <row r="353" spans="2:4" ht="15.75" x14ac:dyDescent="0.3">
      <c r="B353" s="38" t="s">
        <v>163</v>
      </c>
      <c r="C353" s="39">
        <v>1</v>
      </c>
      <c r="D353" s="39">
        <v>1</v>
      </c>
    </row>
    <row r="354" spans="2:4" ht="15.75" x14ac:dyDescent="0.3">
      <c r="B354" s="38" t="s">
        <v>164</v>
      </c>
      <c r="C354" s="39">
        <v>1</v>
      </c>
      <c r="D354" s="39">
        <v>1</v>
      </c>
    </row>
    <row r="355" spans="2:4" ht="15.75" x14ac:dyDescent="0.3">
      <c r="B355" s="38" t="s">
        <v>165</v>
      </c>
      <c r="C355" s="39">
        <v>1</v>
      </c>
      <c r="D355" s="39">
        <v>1</v>
      </c>
    </row>
    <row r="356" spans="2:4" ht="15.75" x14ac:dyDescent="0.3">
      <c r="B356" s="38" t="s">
        <v>166</v>
      </c>
      <c r="C356" s="39">
        <v>1</v>
      </c>
      <c r="D356" s="39">
        <v>1</v>
      </c>
    </row>
    <row r="357" spans="2:4" ht="15.75" x14ac:dyDescent="0.3">
      <c r="B357" s="38" t="s">
        <v>167</v>
      </c>
      <c r="C357" s="39">
        <v>1</v>
      </c>
      <c r="D357" s="39">
        <v>1</v>
      </c>
    </row>
    <row r="358" spans="2:4" ht="15.75" x14ac:dyDescent="0.3">
      <c r="B358" s="38" t="s">
        <v>168</v>
      </c>
      <c r="C358" s="39">
        <v>1</v>
      </c>
      <c r="D358" s="39">
        <v>1</v>
      </c>
    </row>
    <row r="359" spans="2:4" ht="15.75" x14ac:dyDescent="0.3">
      <c r="B359" s="38" t="s">
        <v>169</v>
      </c>
      <c r="C359" s="39">
        <v>1</v>
      </c>
      <c r="D359" s="39">
        <v>1</v>
      </c>
    </row>
    <row r="360" spans="2:4" ht="15.75" x14ac:dyDescent="0.3">
      <c r="B360" s="38" t="s">
        <v>170</v>
      </c>
      <c r="C360" s="39">
        <v>1</v>
      </c>
      <c r="D360" s="39">
        <v>1</v>
      </c>
    </row>
    <row r="361" spans="2:4" ht="15.75" x14ac:dyDescent="0.3">
      <c r="B361" s="38" t="s">
        <v>171</v>
      </c>
      <c r="C361" s="39">
        <v>1</v>
      </c>
      <c r="D361" s="39">
        <v>1</v>
      </c>
    </row>
    <row r="362" spans="2:4" ht="15.75" x14ac:dyDescent="0.3">
      <c r="B362" s="34" t="s">
        <v>172</v>
      </c>
      <c r="C362" s="35">
        <v>2</v>
      </c>
      <c r="D362" s="35">
        <v>2</v>
      </c>
    </row>
    <row r="363" spans="2:4" ht="15.75" x14ac:dyDescent="0.3">
      <c r="B363" s="36" t="s">
        <v>173</v>
      </c>
      <c r="C363" s="37">
        <v>2</v>
      </c>
      <c r="D363" s="37">
        <v>2</v>
      </c>
    </row>
    <row r="364" spans="2:4" ht="15.75" x14ac:dyDescent="0.3">
      <c r="B364" s="38" t="s">
        <v>174</v>
      </c>
      <c r="C364" s="39">
        <v>1</v>
      </c>
      <c r="D364" s="39">
        <v>1</v>
      </c>
    </row>
    <row r="365" spans="2:4" ht="15.75" x14ac:dyDescent="0.3">
      <c r="B365" s="38" t="s">
        <v>175</v>
      </c>
      <c r="C365" s="39">
        <v>1</v>
      </c>
      <c r="D365" s="39">
        <v>1</v>
      </c>
    </row>
    <row r="366" spans="2:4" ht="15.75" x14ac:dyDescent="0.3">
      <c r="B366" s="34" t="s">
        <v>176</v>
      </c>
      <c r="C366" s="35">
        <v>3</v>
      </c>
      <c r="D366" s="35">
        <v>3</v>
      </c>
    </row>
    <row r="367" spans="2:4" ht="15.75" x14ac:dyDescent="0.3">
      <c r="B367" s="36" t="s">
        <v>177</v>
      </c>
      <c r="C367" s="37">
        <v>3</v>
      </c>
      <c r="D367" s="37">
        <v>3</v>
      </c>
    </row>
    <row r="368" spans="2:4" ht="15.75" x14ac:dyDescent="0.3">
      <c r="B368" s="38" t="s">
        <v>104</v>
      </c>
      <c r="C368" s="39">
        <v>1</v>
      </c>
      <c r="D368" s="39">
        <v>1</v>
      </c>
    </row>
    <row r="369" spans="2:4" ht="15.75" x14ac:dyDescent="0.3">
      <c r="B369" s="38" t="s">
        <v>178</v>
      </c>
      <c r="C369" s="39">
        <v>1</v>
      </c>
      <c r="D369" s="39">
        <v>1</v>
      </c>
    </row>
    <row r="370" spans="2:4" ht="15.75" x14ac:dyDescent="0.3">
      <c r="B370" s="38" t="s">
        <v>179</v>
      </c>
      <c r="C370" s="39">
        <v>1</v>
      </c>
      <c r="D370" s="39">
        <v>1</v>
      </c>
    </row>
    <row r="371" spans="2:4" ht="15.75" x14ac:dyDescent="0.3">
      <c r="B371" s="34" t="s">
        <v>180</v>
      </c>
      <c r="C371" s="35">
        <v>27</v>
      </c>
      <c r="D371" s="35">
        <v>27</v>
      </c>
    </row>
    <row r="372" spans="2:4" ht="15.75" x14ac:dyDescent="0.3">
      <c r="B372" s="36" t="s">
        <v>181</v>
      </c>
      <c r="C372" s="37">
        <v>3</v>
      </c>
      <c r="D372" s="37">
        <v>3</v>
      </c>
    </row>
    <row r="373" spans="2:4" ht="15.75" x14ac:dyDescent="0.3">
      <c r="B373" s="38" t="s">
        <v>104</v>
      </c>
      <c r="C373" s="39">
        <v>1</v>
      </c>
      <c r="D373" s="39">
        <v>1</v>
      </c>
    </row>
    <row r="374" spans="2:4" ht="15.75" x14ac:dyDescent="0.3">
      <c r="B374" s="38" t="s">
        <v>91</v>
      </c>
      <c r="C374" s="39">
        <v>1</v>
      </c>
      <c r="D374" s="39">
        <v>1</v>
      </c>
    </row>
    <row r="375" spans="2:4" ht="15.75" x14ac:dyDescent="0.3">
      <c r="B375" s="38" t="s">
        <v>182</v>
      </c>
      <c r="C375" s="39">
        <v>1</v>
      </c>
      <c r="D375" s="39">
        <v>1</v>
      </c>
    </row>
    <row r="376" spans="2:4" ht="15.75" x14ac:dyDescent="0.3">
      <c r="B376" s="36" t="s">
        <v>183</v>
      </c>
      <c r="C376" s="37">
        <v>3</v>
      </c>
      <c r="D376" s="37">
        <v>3</v>
      </c>
    </row>
    <row r="377" spans="2:4" ht="15.75" x14ac:dyDescent="0.3">
      <c r="B377" s="38" t="s">
        <v>104</v>
      </c>
      <c r="C377" s="39">
        <v>1</v>
      </c>
      <c r="D377" s="39">
        <v>1</v>
      </c>
    </row>
    <row r="378" spans="2:4" ht="15.75" x14ac:dyDescent="0.3">
      <c r="B378" s="38" t="s">
        <v>91</v>
      </c>
      <c r="C378" s="39">
        <v>1</v>
      </c>
      <c r="D378" s="39">
        <v>1</v>
      </c>
    </row>
    <row r="379" spans="2:4" ht="15.75" x14ac:dyDescent="0.3">
      <c r="B379" s="38" t="s">
        <v>182</v>
      </c>
      <c r="C379" s="39">
        <v>1</v>
      </c>
      <c r="D379" s="39">
        <v>1</v>
      </c>
    </row>
    <row r="380" spans="2:4" ht="15.75" x14ac:dyDescent="0.3">
      <c r="B380" s="36" t="s">
        <v>184</v>
      </c>
      <c r="C380" s="37">
        <v>2</v>
      </c>
      <c r="D380" s="37">
        <v>2</v>
      </c>
    </row>
    <row r="381" spans="2:4" ht="15.75" x14ac:dyDescent="0.3">
      <c r="B381" s="38" t="s">
        <v>104</v>
      </c>
      <c r="C381" s="39">
        <v>1</v>
      </c>
      <c r="D381" s="39">
        <v>1</v>
      </c>
    </row>
    <row r="382" spans="2:4" ht="15.75" x14ac:dyDescent="0.3">
      <c r="B382" s="38" t="s">
        <v>182</v>
      </c>
      <c r="C382" s="39">
        <v>1</v>
      </c>
      <c r="D382" s="39">
        <v>1</v>
      </c>
    </row>
    <row r="383" spans="2:4" ht="15.75" x14ac:dyDescent="0.3">
      <c r="B383" s="36" t="s">
        <v>185</v>
      </c>
      <c r="C383" s="37">
        <v>2</v>
      </c>
      <c r="D383" s="37">
        <v>2</v>
      </c>
    </row>
    <row r="384" spans="2:4" ht="15.75" x14ac:dyDescent="0.3">
      <c r="B384" s="38" t="s">
        <v>104</v>
      </c>
      <c r="C384" s="39">
        <v>1</v>
      </c>
      <c r="D384" s="39">
        <v>1</v>
      </c>
    </row>
    <row r="385" spans="2:4" ht="15.75" x14ac:dyDescent="0.3">
      <c r="B385" s="38" t="s">
        <v>182</v>
      </c>
      <c r="C385" s="39">
        <v>1</v>
      </c>
      <c r="D385" s="39">
        <v>1</v>
      </c>
    </row>
    <row r="386" spans="2:4" ht="15.75" x14ac:dyDescent="0.3">
      <c r="B386" s="36" t="s">
        <v>186</v>
      </c>
      <c r="C386" s="37">
        <v>2</v>
      </c>
      <c r="D386" s="37">
        <v>2</v>
      </c>
    </row>
    <row r="387" spans="2:4" ht="15.75" x14ac:dyDescent="0.3">
      <c r="B387" s="38" t="s">
        <v>104</v>
      </c>
      <c r="C387" s="39">
        <v>1</v>
      </c>
      <c r="D387" s="39">
        <v>1</v>
      </c>
    </row>
    <row r="388" spans="2:4" ht="15.75" x14ac:dyDescent="0.3">
      <c r="B388" s="38" t="s">
        <v>182</v>
      </c>
      <c r="C388" s="39">
        <v>1</v>
      </c>
      <c r="D388" s="39">
        <v>1</v>
      </c>
    </row>
    <row r="389" spans="2:4" ht="15.75" x14ac:dyDescent="0.3">
      <c r="B389" s="36" t="s">
        <v>187</v>
      </c>
      <c r="C389" s="37">
        <v>3</v>
      </c>
      <c r="D389" s="37">
        <v>3</v>
      </c>
    </row>
    <row r="390" spans="2:4" ht="15.75" x14ac:dyDescent="0.3">
      <c r="B390" s="38" t="s">
        <v>104</v>
      </c>
      <c r="C390" s="39">
        <v>1</v>
      </c>
      <c r="D390" s="39">
        <v>1</v>
      </c>
    </row>
    <row r="391" spans="2:4" ht="15.75" x14ac:dyDescent="0.3">
      <c r="B391" s="38" t="s">
        <v>92</v>
      </c>
      <c r="C391" s="39">
        <v>1</v>
      </c>
      <c r="D391" s="39">
        <v>1</v>
      </c>
    </row>
    <row r="392" spans="2:4" ht="15.75" x14ac:dyDescent="0.3">
      <c r="B392" s="38" t="s">
        <v>182</v>
      </c>
      <c r="C392" s="39">
        <v>1</v>
      </c>
      <c r="D392" s="39">
        <v>1</v>
      </c>
    </row>
    <row r="393" spans="2:4" ht="15.75" x14ac:dyDescent="0.3">
      <c r="B393" s="36" t="s">
        <v>188</v>
      </c>
      <c r="C393" s="37">
        <v>3</v>
      </c>
      <c r="D393" s="37">
        <v>3</v>
      </c>
    </row>
    <row r="394" spans="2:4" ht="15.75" x14ac:dyDescent="0.3">
      <c r="B394" s="38" t="s">
        <v>104</v>
      </c>
      <c r="C394" s="39">
        <v>1</v>
      </c>
      <c r="D394" s="39">
        <v>1</v>
      </c>
    </row>
    <row r="395" spans="2:4" ht="15.75" x14ac:dyDescent="0.3">
      <c r="B395" s="38" t="s">
        <v>91</v>
      </c>
      <c r="C395" s="39">
        <v>1</v>
      </c>
      <c r="D395" s="39">
        <v>1</v>
      </c>
    </row>
    <row r="396" spans="2:4" ht="15.75" x14ac:dyDescent="0.3">
      <c r="B396" s="38" t="s">
        <v>182</v>
      </c>
      <c r="C396" s="39">
        <v>1</v>
      </c>
      <c r="D396" s="39">
        <v>1</v>
      </c>
    </row>
    <row r="397" spans="2:4" ht="15.75" x14ac:dyDescent="0.3">
      <c r="B397" s="36" t="s">
        <v>189</v>
      </c>
      <c r="C397" s="37">
        <v>3</v>
      </c>
      <c r="D397" s="37">
        <v>3</v>
      </c>
    </row>
    <row r="398" spans="2:4" ht="15.75" x14ac:dyDescent="0.3">
      <c r="B398" s="38" t="s">
        <v>104</v>
      </c>
      <c r="C398" s="39">
        <v>1</v>
      </c>
      <c r="D398" s="39">
        <v>1</v>
      </c>
    </row>
    <row r="399" spans="2:4" ht="15.75" x14ac:dyDescent="0.3">
      <c r="B399" s="38" t="s">
        <v>91</v>
      </c>
      <c r="C399" s="39">
        <v>1</v>
      </c>
      <c r="D399" s="39">
        <v>1</v>
      </c>
    </row>
    <row r="400" spans="2:4" ht="15.75" x14ac:dyDescent="0.3">
      <c r="B400" s="38" t="s">
        <v>182</v>
      </c>
      <c r="C400" s="39">
        <v>1</v>
      </c>
      <c r="D400" s="39">
        <v>1</v>
      </c>
    </row>
    <row r="401" spans="2:4" ht="15.75" x14ac:dyDescent="0.3">
      <c r="B401" s="36" t="s">
        <v>190</v>
      </c>
      <c r="C401" s="37">
        <v>3</v>
      </c>
      <c r="D401" s="37">
        <v>3</v>
      </c>
    </row>
    <row r="402" spans="2:4" ht="15.75" x14ac:dyDescent="0.3">
      <c r="B402" s="38" t="s">
        <v>104</v>
      </c>
      <c r="C402" s="39">
        <v>1</v>
      </c>
      <c r="D402" s="39">
        <v>1</v>
      </c>
    </row>
    <row r="403" spans="2:4" ht="15.75" x14ac:dyDescent="0.3">
      <c r="B403" s="38" t="s">
        <v>91</v>
      </c>
      <c r="C403" s="39">
        <v>1</v>
      </c>
      <c r="D403" s="39">
        <v>1</v>
      </c>
    </row>
    <row r="404" spans="2:4" ht="15.75" x14ac:dyDescent="0.3">
      <c r="B404" s="38" t="s">
        <v>182</v>
      </c>
      <c r="C404" s="39">
        <v>1</v>
      </c>
      <c r="D404" s="39">
        <v>1</v>
      </c>
    </row>
    <row r="405" spans="2:4" ht="15.75" x14ac:dyDescent="0.3">
      <c r="B405" s="36" t="s">
        <v>191</v>
      </c>
      <c r="C405" s="37">
        <v>3</v>
      </c>
      <c r="D405" s="37">
        <v>3</v>
      </c>
    </row>
    <row r="406" spans="2:4" ht="15.75" x14ac:dyDescent="0.3">
      <c r="B406" s="38" t="s">
        <v>104</v>
      </c>
      <c r="C406" s="39">
        <v>1</v>
      </c>
      <c r="D406" s="39">
        <v>1</v>
      </c>
    </row>
    <row r="407" spans="2:4" ht="15.75" x14ac:dyDescent="0.3">
      <c r="B407" s="38" t="s">
        <v>91</v>
      </c>
      <c r="C407" s="39">
        <v>1</v>
      </c>
      <c r="D407" s="39">
        <v>1</v>
      </c>
    </row>
    <row r="408" spans="2:4" ht="15.75" x14ac:dyDescent="0.3">
      <c r="B408" s="38" t="s">
        <v>182</v>
      </c>
      <c r="C408" s="39">
        <v>1</v>
      </c>
      <c r="D408" s="39">
        <v>1</v>
      </c>
    </row>
    <row r="409" spans="2:4" ht="15.75" x14ac:dyDescent="0.3">
      <c r="B409" s="35" t="s">
        <v>192</v>
      </c>
      <c r="C409" s="35">
        <v>297</v>
      </c>
      <c r="D409" s="35">
        <v>308</v>
      </c>
    </row>
    <row r="410" spans="2:4" x14ac:dyDescent="0.25"/>
    <row r="411" spans="2:4" x14ac:dyDescent="0.25">
      <c r="D411" s="33">
        <f>(C409/D409)*100</f>
        <v>96.428571428571431</v>
      </c>
    </row>
    <row r="412" spans="2:4" x14ac:dyDescent="0.25"/>
    <row r="413" spans="2:4" ht="15.75" x14ac:dyDescent="0.3">
      <c r="B413" s="162" t="s">
        <v>418</v>
      </c>
    </row>
    <row r="414" spans="2:4" x14ac:dyDescent="0.25"/>
  </sheetData>
  <autoFilter ref="B21:D409"/>
  <mergeCells count="11">
    <mergeCell ref="C5:E6"/>
    <mergeCell ref="C7:E7"/>
    <mergeCell ref="C8:E8"/>
    <mergeCell ref="C9:E9"/>
    <mergeCell ref="B2:E4"/>
    <mergeCell ref="B10:E10"/>
    <mergeCell ref="C11:C12"/>
    <mergeCell ref="E11:E13"/>
    <mergeCell ref="C14:C17"/>
    <mergeCell ref="E14:E15"/>
    <mergeCell ref="D16:D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3"/>
  <sheetViews>
    <sheetView showGridLines="0" showRowColHeaders="0" zoomScaleNormal="100" workbookViewId="0">
      <selection activeCell="L57" sqref="L57"/>
    </sheetView>
  </sheetViews>
  <sheetFormatPr baseColWidth="10" defaultColWidth="0" defaultRowHeight="15" zeroHeight="1" x14ac:dyDescent="0.25"/>
  <cols>
    <col min="1" max="1" width="4.28515625" customWidth="1"/>
    <col min="2" max="2" width="32.140625" customWidth="1"/>
    <col min="3" max="3" width="22.7109375" customWidth="1"/>
    <col min="4" max="4" width="19.85546875" customWidth="1"/>
    <col min="5" max="5" width="24.7109375" customWidth="1"/>
    <col min="6" max="6" width="25.7109375" customWidth="1"/>
    <col min="7" max="7" width="17.28515625" customWidth="1"/>
    <col min="8" max="8" width="17.5703125" customWidth="1"/>
    <col min="9" max="11" width="14.85546875" customWidth="1"/>
    <col min="12" max="12" width="4.28515625" customWidth="1"/>
    <col min="13" max="16384" width="11.42578125" hidden="1"/>
  </cols>
  <sheetData>
    <row r="1" spans="2:6" ht="15.75" thickBot="1" x14ac:dyDescent="0.3"/>
    <row r="2" spans="2:6" ht="15" customHeight="1" x14ac:dyDescent="0.25">
      <c r="B2" s="229" t="s">
        <v>194</v>
      </c>
      <c r="C2" s="230"/>
      <c r="D2" s="230"/>
      <c r="E2" s="230"/>
      <c r="F2" s="231"/>
    </row>
    <row r="3" spans="2:6" ht="15" customHeight="1" x14ac:dyDescent="0.25">
      <c r="B3" s="232"/>
      <c r="C3" s="233"/>
      <c r="D3" s="233"/>
      <c r="E3" s="233"/>
      <c r="F3" s="234"/>
    </row>
    <row r="4" spans="2:6" ht="15" customHeight="1" x14ac:dyDescent="0.25">
      <c r="B4" s="232"/>
      <c r="C4" s="233"/>
      <c r="D4" s="233"/>
      <c r="E4" s="233"/>
      <c r="F4" s="234"/>
    </row>
    <row r="5" spans="2:6" ht="15.75" x14ac:dyDescent="0.25">
      <c r="B5" s="17" t="s">
        <v>195</v>
      </c>
      <c r="C5" s="235" t="s">
        <v>196</v>
      </c>
      <c r="D5" s="235"/>
      <c r="E5" s="235"/>
      <c r="F5" s="235"/>
    </row>
    <row r="6" spans="2:6" ht="44.25" x14ac:dyDescent="0.25">
      <c r="B6" s="45">
        <v>1</v>
      </c>
      <c r="C6" s="235"/>
      <c r="D6" s="235"/>
      <c r="E6" s="235"/>
      <c r="F6" s="235"/>
    </row>
    <row r="7" spans="2:6" ht="47.25" customHeight="1" thickBot="1" x14ac:dyDescent="0.3">
      <c r="B7" s="19" t="s">
        <v>197</v>
      </c>
      <c r="C7" s="236" t="s">
        <v>198</v>
      </c>
      <c r="D7" s="237"/>
      <c r="E7" s="237"/>
      <c r="F7" s="238"/>
    </row>
    <row r="8" spans="2:6" ht="64.5" customHeight="1" thickBot="1" x14ac:dyDescent="0.3">
      <c r="B8" s="20" t="s">
        <v>34</v>
      </c>
      <c r="C8" s="214" t="s">
        <v>199</v>
      </c>
      <c r="D8" s="215"/>
      <c r="E8" s="215"/>
      <c r="F8" s="216"/>
    </row>
    <row r="9" spans="2:6" ht="45.75" customHeight="1" thickBot="1" x14ac:dyDescent="0.3">
      <c r="B9" s="20" t="s">
        <v>40</v>
      </c>
      <c r="C9" s="214" t="s">
        <v>200</v>
      </c>
      <c r="D9" s="215"/>
      <c r="E9" s="215"/>
      <c r="F9" s="216"/>
    </row>
    <row r="10" spans="2:6" ht="21" thickBot="1" x14ac:dyDescent="0.3">
      <c r="B10" s="217" t="s">
        <v>46</v>
      </c>
      <c r="C10" s="218"/>
      <c r="D10" s="218"/>
      <c r="E10" s="218"/>
      <c r="F10" s="219"/>
    </row>
    <row r="11" spans="2:6" x14ac:dyDescent="0.25">
      <c r="B11" s="21" t="s">
        <v>60</v>
      </c>
      <c r="C11" s="203" t="s">
        <v>201</v>
      </c>
      <c r="D11" s="239" t="s">
        <v>56</v>
      </c>
      <c r="E11" s="249"/>
      <c r="F11" s="250"/>
    </row>
    <row r="12" spans="2:6" ht="15.75" thickBot="1" x14ac:dyDescent="0.3">
      <c r="B12" s="43" t="s">
        <v>61</v>
      </c>
      <c r="C12" s="204"/>
      <c r="D12" s="240"/>
      <c r="E12" s="251"/>
      <c r="F12" s="252"/>
    </row>
    <row r="13" spans="2:6" ht="27.75" thickBot="1" x14ac:dyDescent="0.3">
      <c r="B13" s="43" t="s">
        <v>202</v>
      </c>
      <c r="C13" s="26" t="s">
        <v>49</v>
      </c>
      <c r="D13" s="241"/>
      <c r="E13" s="253"/>
      <c r="F13" s="254"/>
    </row>
    <row r="14" spans="2:6" ht="15.75" thickBot="1" x14ac:dyDescent="0.3">
      <c r="B14" s="239" t="s">
        <v>203</v>
      </c>
      <c r="C14" s="203" t="s">
        <v>204</v>
      </c>
      <c r="D14" s="242" t="s">
        <v>57</v>
      </c>
      <c r="E14" s="243"/>
      <c r="F14" s="48" t="s">
        <v>205</v>
      </c>
    </row>
    <row r="15" spans="2:6" ht="27.75" customHeight="1" thickBot="1" x14ac:dyDescent="0.3">
      <c r="B15" s="240"/>
      <c r="C15" s="205"/>
      <c r="D15" s="244" t="s">
        <v>206</v>
      </c>
      <c r="E15" s="245"/>
      <c r="F15" s="49" t="s">
        <v>207</v>
      </c>
    </row>
    <row r="16" spans="2:6" ht="27.75" customHeight="1" thickBot="1" x14ac:dyDescent="0.3">
      <c r="B16" s="240"/>
      <c r="C16" s="205"/>
      <c r="D16" s="244" t="s">
        <v>208</v>
      </c>
      <c r="E16" s="245"/>
      <c r="F16" s="49" t="s">
        <v>209</v>
      </c>
    </row>
    <row r="17" spans="2:11" ht="27.75" customHeight="1" thickBot="1" x14ac:dyDescent="0.3">
      <c r="B17" s="240"/>
      <c r="C17" s="205"/>
      <c r="D17" s="244" t="s">
        <v>210</v>
      </c>
      <c r="E17" s="245"/>
      <c r="F17" s="49" t="s">
        <v>207</v>
      </c>
    </row>
    <row r="18" spans="2:11" ht="38.25" customHeight="1" thickBot="1" x14ac:dyDescent="0.3">
      <c r="B18" s="241"/>
      <c r="C18" s="204"/>
      <c r="D18" s="244" t="s">
        <v>211</v>
      </c>
      <c r="E18" s="245"/>
      <c r="F18" s="49" t="s">
        <v>207</v>
      </c>
    </row>
    <row r="19" spans="2:11" ht="15.75" thickBot="1" x14ac:dyDescent="0.3"/>
    <row r="20" spans="2:11" ht="15.75" thickBot="1" x14ac:dyDescent="0.3">
      <c r="B20" s="50"/>
      <c r="C20" s="246" t="s">
        <v>6</v>
      </c>
      <c r="D20" s="247"/>
      <c r="E20" s="248"/>
      <c r="F20" s="246" t="s">
        <v>7</v>
      </c>
      <c r="G20" s="247"/>
      <c r="H20" s="248"/>
      <c r="I20" s="246" t="s">
        <v>212</v>
      </c>
      <c r="J20" s="247"/>
      <c r="K20" s="248"/>
    </row>
    <row r="21" spans="2:11" ht="15.75" thickBot="1" x14ac:dyDescent="0.3">
      <c r="B21" s="50" t="s">
        <v>213</v>
      </c>
      <c r="C21" s="51">
        <v>2020</v>
      </c>
      <c r="D21" s="52" t="s">
        <v>214</v>
      </c>
      <c r="E21" s="52">
        <v>2022</v>
      </c>
      <c r="F21" s="51">
        <v>2020</v>
      </c>
      <c r="G21" s="51" t="s">
        <v>214</v>
      </c>
      <c r="H21" s="51">
        <v>2022</v>
      </c>
      <c r="I21" s="51">
        <v>2020</v>
      </c>
      <c r="J21" s="51" t="s">
        <v>214</v>
      </c>
      <c r="K21" s="51">
        <v>2022</v>
      </c>
    </row>
    <row r="22" spans="2:11" x14ac:dyDescent="0.25">
      <c r="B22" s="53" t="s">
        <v>215</v>
      </c>
      <c r="C22" s="54">
        <v>2209</v>
      </c>
      <c r="D22" s="55">
        <v>2260</v>
      </c>
      <c r="E22" s="56">
        <v>2255</v>
      </c>
      <c r="F22" s="54">
        <v>51051</v>
      </c>
      <c r="G22" s="54">
        <v>37947</v>
      </c>
      <c r="H22" s="57">
        <v>52040</v>
      </c>
      <c r="I22" s="58">
        <v>43</v>
      </c>
      <c r="J22" s="58">
        <v>60</v>
      </c>
      <c r="K22" s="59">
        <v>43.332052267486553</v>
      </c>
    </row>
    <row r="23" spans="2:11" x14ac:dyDescent="0.25">
      <c r="B23" s="53" t="s">
        <v>216</v>
      </c>
      <c r="C23" s="54">
        <v>9843</v>
      </c>
      <c r="D23" s="55">
        <v>5162</v>
      </c>
      <c r="E23" s="56">
        <v>7744</v>
      </c>
      <c r="F23" s="54">
        <v>77096</v>
      </c>
      <c r="G23" s="54">
        <v>68328</v>
      </c>
      <c r="H23" s="57">
        <v>75254</v>
      </c>
      <c r="I23" s="58">
        <v>128</v>
      </c>
      <c r="J23" s="58">
        <v>76</v>
      </c>
      <c r="K23" s="59">
        <v>102.90482897919047</v>
      </c>
    </row>
    <row r="24" spans="2:11" x14ac:dyDescent="0.25">
      <c r="B24" s="53" t="s">
        <v>217</v>
      </c>
      <c r="C24" s="54">
        <v>1103</v>
      </c>
      <c r="D24" s="60">
        <v>398</v>
      </c>
      <c r="E24" s="56">
        <v>657</v>
      </c>
      <c r="F24" s="54">
        <v>37091</v>
      </c>
      <c r="G24" s="54">
        <v>25187</v>
      </c>
      <c r="H24" s="57">
        <v>40973</v>
      </c>
      <c r="I24" s="58">
        <v>30</v>
      </c>
      <c r="J24" s="58">
        <v>16</v>
      </c>
      <c r="K24" s="59">
        <v>16.034949845019892</v>
      </c>
    </row>
    <row r="25" spans="2:11" x14ac:dyDescent="0.25">
      <c r="B25" s="53" t="s">
        <v>218</v>
      </c>
      <c r="C25" s="58">
        <v>297</v>
      </c>
      <c r="D25" s="60">
        <v>130</v>
      </c>
      <c r="E25" s="56">
        <v>332</v>
      </c>
      <c r="F25" s="54">
        <v>36914</v>
      </c>
      <c r="G25" s="54">
        <v>23966</v>
      </c>
      <c r="H25" s="57">
        <v>36133</v>
      </c>
      <c r="I25" s="58">
        <v>8</v>
      </c>
      <c r="J25" s="58">
        <v>5</v>
      </c>
      <c r="K25" s="59">
        <v>9.188276644618492</v>
      </c>
    </row>
    <row r="26" spans="2:11" x14ac:dyDescent="0.25">
      <c r="B26" s="53" t="s">
        <v>219</v>
      </c>
      <c r="C26" s="54">
        <v>9447</v>
      </c>
      <c r="D26" s="60">
        <v>754</v>
      </c>
      <c r="E26" s="56">
        <v>1896</v>
      </c>
      <c r="F26" s="54">
        <v>90669</v>
      </c>
      <c r="G26" s="54">
        <v>48942</v>
      </c>
      <c r="H26" s="57">
        <v>122177</v>
      </c>
      <c r="I26" s="58">
        <v>104</v>
      </c>
      <c r="J26" s="58">
        <v>15</v>
      </c>
      <c r="K26" s="59">
        <v>15.518469106296601</v>
      </c>
    </row>
    <row r="27" spans="2:11" x14ac:dyDescent="0.25">
      <c r="B27" s="53" t="s">
        <v>220</v>
      </c>
      <c r="C27" s="54">
        <v>3816</v>
      </c>
      <c r="D27" s="55">
        <v>4852</v>
      </c>
      <c r="E27" s="56">
        <v>61105</v>
      </c>
      <c r="F27" s="54">
        <v>121758</v>
      </c>
      <c r="G27" s="54">
        <v>100786</v>
      </c>
      <c r="H27" s="57">
        <v>117667</v>
      </c>
      <c r="I27" s="58">
        <v>31</v>
      </c>
      <c r="J27" s="58">
        <v>48</v>
      </c>
      <c r="K27" s="59">
        <v>519.30447789099696</v>
      </c>
    </row>
    <row r="28" spans="2:11" x14ac:dyDescent="0.25">
      <c r="B28" s="53" t="s">
        <v>221</v>
      </c>
      <c r="C28" s="54">
        <v>4052</v>
      </c>
      <c r="D28" s="55">
        <v>2929</v>
      </c>
      <c r="E28" s="56">
        <v>21222</v>
      </c>
      <c r="F28" s="54">
        <v>233450</v>
      </c>
      <c r="G28" s="54">
        <v>135035</v>
      </c>
      <c r="H28" s="57">
        <v>277753</v>
      </c>
      <c r="I28" s="58">
        <v>17</v>
      </c>
      <c r="J28" s="58">
        <v>22</v>
      </c>
      <c r="K28" s="59">
        <v>76.406015416575158</v>
      </c>
    </row>
    <row r="29" spans="2:11" x14ac:dyDescent="0.25">
      <c r="B29" s="53" t="s">
        <v>222</v>
      </c>
      <c r="C29" s="58">
        <v>908</v>
      </c>
      <c r="D29" s="60">
        <v>163</v>
      </c>
      <c r="E29" s="56">
        <v>929</v>
      </c>
      <c r="F29" s="54">
        <v>49088</v>
      </c>
      <c r="G29" s="54">
        <v>24221</v>
      </c>
      <c r="H29" s="57">
        <v>49096</v>
      </c>
      <c r="I29" s="58">
        <v>18</v>
      </c>
      <c r="J29" s="58">
        <v>7</v>
      </c>
      <c r="K29" s="59">
        <v>18.922111781000488</v>
      </c>
    </row>
    <row r="30" spans="2:11" x14ac:dyDescent="0.25">
      <c r="B30" s="53" t="s">
        <v>223</v>
      </c>
      <c r="C30" s="58">
        <v>743</v>
      </c>
      <c r="D30" s="60">
        <v>20</v>
      </c>
      <c r="E30" s="56">
        <v>3012</v>
      </c>
      <c r="F30" s="54">
        <v>27664</v>
      </c>
      <c r="G30" s="54">
        <v>19014</v>
      </c>
      <c r="H30" s="57">
        <v>25885</v>
      </c>
      <c r="I30" s="58">
        <v>27</v>
      </c>
      <c r="J30" s="58">
        <v>1</v>
      </c>
      <c r="K30" s="59">
        <v>116.36082673362952</v>
      </c>
    </row>
    <row r="31" spans="2:11" x14ac:dyDescent="0.25">
      <c r="B31" s="53" t="s">
        <v>224</v>
      </c>
      <c r="C31" s="58">
        <v>662</v>
      </c>
      <c r="D31" s="60">
        <v>166</v>
      </c>
      <c r="E31" s="56">
        <v>919</v>
      </c>
      <c r="F31" s="54">
        <v>76851</v>
      </c>
      <c r="G31" s="54">
        <v>59083</v>
      </c>
      <c r="H31" s="57">
        <v>75760</v>
      </c>
      <c r="I31" s="58">
        <v>9</v>
      </c>
      <c r="J31" s="58">
        <v>3</v>
      </c>
      <c r="K31" s="59">
        <v>12.130411826821543</v>
      </c>
    </row>
    <row r="32" spans="2:11" x14ac:dyDescent="0.25">
      <c r="B32" s="53" t="s">
        <v>225</v>
      </c>
      <c r="C32" s="54">
        <v>23624</v>
      </c>
      <c r="D32" s="55">
        <v>6609</v>
      </c>
      <c r="E32" s="56">
        <v>27099</v>
      </c>
      <c r="F32" s="54">
        <v>459167</v>
      </c>
      <c r="G32" s="54">
        <v>335676</v>
      </c>
      <c r="H32" s="57">
        <v>450618</v>
      </c>
      <c r="I32" s="58">
        <v>51</v>
      </c>
      <c r="J32" s="58">
        <v>20</v>
      </c>
      <c r="K32" s="59">
        <v>60.137411288497134</v>
      </c>
    </row>
    <row r="33" spans="2:11" x14ac:dyDescent="0.25">
      <c r="B33" s="53" t="s">
        <v>226</v>
      </c>
      <c r="C33" s="54">
        <v>2867</v>
      </c>
      <c r="D33" s="55">
        <v>1644</v>
      </c>
      <c r="E33" s="56">
        <v>3070</v>
      </c>
      <c r="F33" s="54">
        <v>165032</v>
      </c>
      <c r="G33" s="54">
        <v>116395</v>
      </c>
      <c r="H33" s="57">
        <v>161816</v>
      </c>
      <c r="I33" s="58">
        <v>17</v>
      </c>
      <c r="J33" s="58">
        <v>14</v>
      </c>
      <c r="K33" s="59">
        <v>18.972165916843821</v>
      </c>
    </row>
    <row r="34" spans="2:11" x14ac:dyDescent="0.25">
      <c r="B34" s="53" t="s">
        <v>227</v>
      </c>
      <c r="C34" s="54">
        <v>1124</v>
      </c>
      <c r="D34" s="60">
        <v>304</v>
      </c>
      <c r="E34" s="56">
        <v>1078</v>
      </c>
      <c r="F34" s="54">
        <v>158812</v>
      </c>
      <c r="G34" s="54">
        <v>113915</v>
      </c>
      <c r="H34" s="57">
        <v>161780</v>
      </c>
      <c r="I34" s="58">
        <v>7</v>
      </c>
      <c r="J34" s="58">
        <v>3</v>
      </c>
      <c r="K34" s="59">
        <v>6.6633700086537271</v>
      </c>
    </row>
    <row r="35" spans="2:11" x14ac:dyDescent="0.25">
      <c r="B35" s="53" t="s">
        <v>228</v>
      </c>
      <c r="C35" s="54">
        <v>3850</v>
      </c>
      <c r="D35" s="55">
        <v>1759</v>
      </c>
      <c r="E35" s="56">
        <v>4513</v>
      </c>
      <c r="F35" s="54">
        <v>116278</v>
      </c>
      <c r="G35" s="54">
        <v>91318</v>
      </c>
      <c r="H35" s="57">
        <v>116634</v>
      </c>
      <c r="I35" s="58">
        <v>33</v>
      </c>
      <c r="J35" s="58">
        <v>19</v>
      </c>
      <c r="K35" s="59">
        <v>38.693691376442544</v>
      </c>
    </row>
    <row r="36" spans="2:11" x14ac:dyDescent="0.25">
      <c r="B36" s="53" t="s">
        <v>229</v>
      </c>
      <c r="C36" s="54">
        <v>3882</v>
      </c>
      <c r="D36" s="55">
        <v>2959</v>
      </c>
      <c r="E36" s="56">
        <v>4927</v>
      </c>
      <c r="F36" s="54">
        <v>222753</v>
      </c>
      <c r="G36" s="54">
        <v>148577</v>
      </c>
      <c r="H36" s="57">
        <v>235214</v>
      </c>
      <c r="I36" s="58">
        <v>17</v>
      </c>
      <c r="J36" s="58">
        <v>20</v>
      </c>
      <c r="K36" s="59">
        <v>20.946882413461783</v>
      </c>
    </row>
    <row r="37" spans="2:11" x14ac:dyDescent="0.25">
      <c r="B37" s="53" t="s">
        <v>230</v>
      </c>
      <c r="C37" s="54">
        <v>1268</v>
      </c>
      <c r="D37" s="60">
        <v>328</v>
      </c>
      <c r="E37" s="56">
        <v>2384</v>
      </c>
      <c r="F37" s="54">
        <v>120088</v>
      </c>
      <c r="G37" s="54">
        <v>75426</v>
      </c>
      <c r="H37" s="57">
        <v>123063</v>
      </c>
      <c r="I37" s="58">
        <v>11</v>
      </c>
      <c r="J37" s="58">
        <v>4</v>
      </c>
      <c r="K37" s="59">
        <v>19.372191479161078</v>
      </c>
    </row>
    <row r="38" spans="2:11" x14ac:dyDescent="0.25">
      <c r="B38" s="53" t="s">
        <v>231</v>
      </c>
      <c r="C38" s="54">
        <v>1701</v>
      </c>
      <c r="D38" s="55">
        <v>1863</v>
      </c>
      <c r="E38" s="56">
        <v>4596</v>
      </c>
      <c r="F38" s="54">
        <v>54814</v>
      </c>
      <c r="G38" s="54">
        <v>39356</v>
      </c>
      <c r="H38" s="57">
        <v>55478</v>
      </c>
      <c r="I38" s="58">
        <v>31</v>
      </c>
      <c r="J38" s="58">
        <v>47</v>
      </c>
      <c r="K38" s="59">
        <v>82.843649735030098</v>
      </c>
    </row>
    <row r="39" spans="2:11" x14ac:dyDescent="0.25">
      <c r="B39" s="53" t="s">
        <v>232</v>
      </c>
      <c r="C39" s="58">
        <v>408</v>
      </c>
      <c r="D39" s="60">
        <v>245</v>
      </c>
      <c r="E39" s="56">
        <v>1649</v>
      </c>
      <c r="F39" s="54">
        <v>51636</v>
      </c>
      <c r="G39" s="54">
        <v>37489</v>
      </c>
      <c r="H39" s="57">
        <v>49390</v>
      </c>
      <c r="I39" s="58">
        <v>8</v>
      </c>
      <c r="J39" s="58">
        <v>7</v>
      </c>
      <c r="K39" s="59">
        <v>33.387325369507998</v>
      </c>
    </row>
    <row r="40" spans="2:11" x14ac:dyDescent="0.25">
      <c r="B40" s="53" t="s">
        <v>233</v>
      </c>
      <c r="C40" s="54">
        <v>2773</v>
      </c>
      <c r="D40" s="60">
        <v>351</v>
      </c>
      <c r="E40" s="56">
        <v>2569</v>
      </c>
      <c r="F40" s="54">
        <v>134631</v>
      </c>
      <c r="G40" s="54">
        <v>85842</v>
      </c>
      <c r="H40" s="57">
        <v>124648</v>
      </c>
      <c r="I40" s="58">
        <v>21</v>
      </c>
      <c r="J40" s="58">
        <v>4</v>
      </c>
      <c r="K40" s="59">
        <v>20.610037866632439</v>
      </c>
    </row>
    <row r="41" spans="2:11" x14ac:dyDescent="0.25">
      <c r="B41" s="53" t="s">
        <v>234</v>
      </c>
      <c r="C41" s="54">
        <v>1561</v>
      </c>
      <c r="D41" s="55">
        <v>1174</v>
      </c>
      <c r="E41" s="56">
        <v>1364</v>
      </c>
      <c r="F41" s="54">
        <v>75015</v>
      </c>
      <c r="G41" s="54">
        <v>37987</v>
      </c>
      <c r="H41" s="57">
        <v>70188</v>
      </c>
      <c r="I41" s="58">
        <v>21</v>
      </c>
      <c r="J41" s="58">
        <v>31</v>
      </c>
      <c r="K41" s="59">
        <v>19.433521399669459</v>
      </c>
    </row>
    <row r="42" spans="2:11" x14ac:dyDescent="0.25">
      <c r="B42" s="53" t="s">
        <v>235</v>
      </c>
      <c r="C42" s="54">
        <v>3139</v>
      </c>
      <c r="D42" s="60">
        <v>912</v>
      </c>
      <c r="E42" s="56">
        <v>5276</v>
      </c>
      <c r="F42" s="54">
        <v>82920</v>
      </c>
      <c r="G42" s="54">
        <v>44272</v>
      </c>
      <c r="H42" s="57">
        <v>83896</v>
      </c>
      <c r="I42" s="58">
        <v>38</v>
      </c>
      <c r="J42" s="58">
        <v>21</v>
      </c>
      <c r="K42" s="59">
        <v>62.887384380661771</v>
      </c>
    </row>
    <row r="43" spans="2:11" x14ac:dyDescent="0.25">
      <c r="B43" s="53" t="s">
        <v>236</v>
      </c>
      <c r="C43" s="54">
        <v>2552</v>
      </c>
      <c r="D43" s="55">
        <v>1113</v>
      </c>
      <c r="E43" s="56">
        <v>4961</v>
      </c>
      <c r="F43" s="54">
        <v>64246</v>
      </c>
      <c r="G43" s="54">
        <v>40309</v>
      </c>
      <c r="H43" s="57">
        <v>67115</v>
      </c>
      <c r="I43" s="58">
        <v>40</v>
      </c>
      <c r="J43" s="58">
        <v>28</v>
      </c>
      <c r="K43" s="59">
        <v>73.917902108321542</v>
      </c>
    </row>
    <row r="44" spans="2:11" x14ac:dyDescent="0.25">
      <c r="B44" s="53" t="s">
        <v>237</v>
      </c>
      <c r="C44" s="58">
        <v>788</v>
      </c>
      <c r="D44" s="60">
        <v>136</v>
      </c>
      <c r="E44" s="56">
        <v>2265</v>
      </c>
      <c r="F44" s="54">
        <v>66963</v>
      </c>
      <c r="G44" s="54">
        <v>43464</v>
      </c>
      <c r="H44" s="57">
        <v>66525</v>
      </c>
      <c r="I44" s="58">
        <v>12</v>
      </c>
      <c r="J44" s="58">
        <v>3</v>
      </c>
      <c r="K44" s="59">
        <v>34.047350620067647</v>
      </c>
    </row>
    <row r="45" spans="2:11" x14ac:dyDescent="0.25">
      <c r="B45" s="53" t="s">
        <v>238</v>
      </c>
      <c r="C45" s="54">
        <v>1027</v>
      </c>
      <c r="D45" s="60">
        <v>685</v>
      </c>
      <c r="E45" s="56">
        <v>1567</v>
      </c>
      <c r="F45" s="54">
        <v>84747</v>
      </c>
      <c r="G45" s="54">
        <v>64968</v>
      </c>
      <c r="H45" s="57">
        <v>87624</v>
      </c>
      <c r="I45" s="58">
        <v>12</v>
      </c>
      <c r="J45" s="58">
        <v>11</v>
      </c>
      <c r="K45" s="59">
        <v>17.883228339267781</v>
      </c>
    </row>
    <row r="46" spans="2:11" x14ac:dyDescent="0.25">
      <c r="B46" s="53" t="s">
        <v>239</v>
      </c>
      <c r="C46" s="54">
        <v>1942</v>
      </c>
      <c r="D46" s="60">
        <v>307</v>
      </c>
      <c r="E46" s="56">
        <v>1330</v>
      </c>
      <c r="F46" s="54">
        <v>49607</v>
      </c>
      <c r="G46" s="54">
        <v>28470</v>
      </c>
      <c r="H46" s="57">
        <v>50731</v>
      </c>
      <c r="I46" s="58">
        <v>39</v>
      </c>
      <c r="J46" s="58">
        <v>11</v>
      </c>
      <c r="K46" s="59">
        <v>26.21671167530701</v>
      </c>
    </row>
    <row r="47" spans="2:11" x14ac:dyDescent="0.25">
      <c r="B47" s="53" t="s">
        <v>240</v>
      </c>
      <c r="C47" s="54">
        <v>2757</v>
      </c>
      <c r="D47" s="55">
        <v>2704</v>
      </c>
      <c r="E47" s="56">
        <v>5723</v>
      </c>
      <c r="F47" s="54">
        <v>89704</v>
      </c>
      <c r="G47" s="54">
        <v>62969</v>
      </c>
      <c r="H47" s="57">
        <v>96700</v>
      </c>
      <c r="I47" s="58">
        <v>31</v>
      </c>
      <c r="J47" s="58">
        <v>43</v>
      </c>
      <c r="K47" s="59">
        <v>59.18304033092037</v>
      </c>
    </row>
    <row r="48" spans="2:11" x14ac:dyDescent="0.25">
      <c r="B48" s="53" t="s">
        <v>241</v>
      </c>
      <c r="C48" s="54">
        <v>1165</v>
      </c>
      <c r="D48" s="60">
        <v>595</v>
      </c>
      <c r="E48" s="56">
        <v>1197</v>
      </c>
      <c r="F48" s="54">
        <v>122059</v>
      </c>
      <c r="G48" s="54">
        <v>94701</v>
      </c>
      <c r="H48" s="57">
        <v>124139</v>
      </c>
      <c r="I48" s="58">
        <v>10</v>
      </c>
      <c r="J48" s="58">
        <v>6</v>
      </c>
      <c r="K48" s="59">
        <v>9.6424169680761072</v>
      </c>
    </row>
    <row r="49" spans="2:11" x14ac:dyDescent="0.25">
      <c r="B49" s="53" t="s">
        <v>242</v>
      </c>
      <c r="C49" s="58">
        <v>837</v>
      </c>
      <c r="D49" s="60">
        <v>726</v>
      </c>
      <c r="E49" s="56">
        <v>1489</v>
      </c>
      <c r="F49" s="54">
        <v>119637</v>
      </c>
      <c r="G49" s="54">
        <v>87486</v>
      </c>
      <c r="H49" s="57">
        <v>117641</v>
      </c>
      <c r="I49" s="58">
        <v>7</v>
      </c>
      <c r="J49" s="58">
        <v>8</v>
      </c>
      <c r="K49" s="59">
        <v>12.657151843319932</v>
      </c>
    </row>
    <row r="50" spans="2:11" x14ac:dyDescent="0.25">
      <c r="B50" s="53" t="s">
        <v>243</v>
      </c>
      <c r="C50" s="58">
        <v>318</v>
      </c>
      <c r="D50" s="60">
        <v>162</v>
      </c>
      <c r="E50" s="56">
        <v>1001</v>
      </c>
      <c r="F50" s="54">
        <v>43388</v>
      </c>
      <c r="G50" s="54">
        <v>37641</v>
      </c>
      <c r="H50" s="57">
        <v>47600</v>
      </c>
      <c r="I50" s="58">
        <v>7</v>
      </c>
      <c r="J50" s="58">
        <v>4</v>
      </c>
      <c r="K50" s="59">
        <v>21.029411764705884</v>
      </c>
    </row>
    <row r="51" spans="2:11" x14ac:dyDescent="0.25">
      <c r="B51" s="53" t="s">
        <v>244</v>
      </c>
      <c r="C51" s="54">
        <v>2129</v>
      </c>
      <c r="D51" s="60">
        <v>737</v>
      </c>
      <c r="E51" s="56">
        <v>1937</v>
      </c>
      <c r="F51" s="54">
        <v>252912</v>
      </c>
      <c r="G51" s="54">
        <v>199206</v>
      </c>
      <c r="H51" s="57">
        <v>252093</v>
      </c>
      <c r="I51" s="58">
        <v>8</v>
      </c>
      <c r="J51" s="58">
        <v>4</v>
      </c>
      <c r="K51" s="59">
        <v>7.6836722955417249</v>
      </c>
    </row>
    <row r="52" spans="2:11" x14ac:dyDescent="0.25">
      <c r="B52" s="53" t="s">
        <v>245</v>
      </c>
      <c r="C52" s="58">
        <v>216</v>
      </c>
      <c r="D52" s="60">
        <v>44</v>
      </c>
      <c r="E52" s="56">
        <v>223</v>
      </c>
      <c r="F52" s="54">
        <v>103159</v>
      </c>
      <c r="G52" s="54">
        <v>66475</v>
      </c>
      <c r="H52" s="57">
        <v>106111</v>
      </c>
      <c r="I52" s="58">
        <v>2</v>
      </c>
      <c r="J52" s="58">
        <v>1</v>
      </c>
      <c r="K52" s="59">
        <v>2.1015728812281482</v>
      </c>
    </row>
    <row r="53" spans="2:11" x14ac:dyDescent="0.25">
      <c r="B53" s="53" t="s">
        <v>246</v>
      </c>
      <c r="C53" s="58">
        <v>504</v>
      </c>
      <c r="D53" s="60">
        <v>540</v>
      </c>
      <c r="E53" s="56">
        <v>2099</v>
      </c>
      <c r="F53" s="54">
        <v>65939</v>
      </c>
      <c r="G53" s="54">
        <v>48150</v>
      </c>
      <c r="H53" s="57">
        <v>64571</v>
      </c>
      <c r="I53" s="58">
        <v>8</v>
      </c>
      <c r="J53" s="58">
        <v>11</v>
      </c>
      <c r="K53" s="59">
        <v>32.506852921590188</v>
      </c>
    </row>
    <row r="54" spans="2:11" x14ac:dyDescent="0.25">
      <c r="B54" s="61" t="s">
        <v>192</v>
      </c>
      <c r="C54" s="62">
        <v>93512</v>
      </c>
      <c r="D54" s="63">
        <v>42731</v>
      </c>
      <c r="E54" s="63">
        <v>182388</v>
      </c>
      <c r="F54" s="62">
        <v>3505139</v>
      </c>
      <c r="G54" s="62">
        <v>2442601</v>
      </c>
      <c r="H54" s="62">
        <v>3586313</v>
      </c>
      <c r="I54" s="64">
        <v>27</v>
      </c>
      <c r="J54" s="64">
        <v>17</v>
      </c>
      <c r="K54" s="65">
        <v>50.856687634347587</v>
      </c>
    </row>
    <row r="55" spans="2:11" x14ac:dyDescent="0.25"/>
    <row r="56" spans="2:11" ht="15.75" x14ac:dyDescent="0.3">
      <c r="B56" s="162" t="s">
        <v>418</v>
      </c>
    </row>
    <row r="57" spans="2:11" x14ac:dyDescent="0.25"/>
    <row r="58" spans="2:11" hidden="1" x14ac:dyDescent="0.25"/>
    <row r="59" spans="2:11" hidden="1" x14ac:dyDescent="0.25"/>
    <row r="60" spans="2:11" hidden="1" x14ac:dyDescent="0.25"/>
    <row r="61" spans="2:11" hidden="1" x14ac:dyDescent="0.25"/>
    <row r="62" spans="2:11" hidden="1" x14ac:dyDescent="0.25"/>
    <row r="63" spans="2:11" hidden="1" x14ac:dyDescent="0.25"/>
    <row r="64" spans="2: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19">
    <mergeCell ref="C20:E20"/>
    <mergeCell ref="F20:H20"/>
    <mergeCell ref="I20:K20"/>
    <mergeCell ref="C11:C12"/>
    <mergeCell ref="D11:D13"/>
    <mergeCell ref="E11:F13"/>
    <mergeCell ref="B14:B18"/>
    <mergeCell ref="C14:C18"/>
    <mergeCell ref="D14:E14"/>
    <mergeCell ref="D15:E15"/>
    <mergeCell ref="D16:E16"/>
    <mergeCell ref="D17:E17"/>
    <mergeCell ref="D18:E18"/>
    <mergeCell ref="B10:F10"/>
    <mergeCell ref="B2:F4"/>
    <mergeCell ref="C5:F6"/>
    <mergeCell ref="C7:F7"/>
    <mergeCell ref="C8:F8"/>
    <mergeCell ref="C9:F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3"/>
  <sheetViews>
    <sheetView showGridLines="0" showRowColHeaders="0" zoomScaleNormal="100" workbookViewId="0">
      <selection activeCell="H102" sqref="H102"/>
    </sheetView>
  </sheetViews>
  <sheetFormatPr baseColWidth="10" defaultColWidth="0" defaultRowHeight="15" zeroHeight="1" x14ac:dyDescent="0.25"/>
  <cols>
    <col min="1" max="1" width="4.28515625" customWidth="1"/>
    <col min="2" max="2" width="37.85546875" customWidth="1"/>
    <col min="3" max="3" width="52.140625" customWidth="1"/>
    <col min="4" max="7" width="17" customWidth="1"/>
    <col min="8" max="8" width="4.28515625" customWidth="1"/>
    <col min="9" max="9" width="11.42578125" hidden="1" customWidth="1"/>
    <col min="10" max="10" width="16.85546875" hidden="1" customWidth="1"/>
    <col min="11" max="16384" width="11.42578125" hidden="1"/>
  </cols>
  <sheetData>
    <row r="1" spans="2:7" x14ac:dyDescent="0.25"/>
    <row r="2" spans="2:7" ht="15" customHeight="1" x14ac:dyDescent="0.25">
      <c r="B2" s="272" t="s">
        <v>29</v>
      </c>
      <c r="C2" s="273"/>
      <c r="D2" s="273"/>
      <c r="E2" s="273"/>
      <c r="F2" s="273"/>
      <c r="G2" s="273"/>
    </row>
    <row r="3" spans="2:7" ht="15" customHeight="1" x14ac:dyDescent="0.25">
      <c r="B3" s="272"/>
      <c r="C3" s="273"/>
      <c r="D3" s="273"/>
      <c r="E3" s="273"/>
      <c r="F3" s="273"/>
      <c r="G3" s="273"/>
    </row>
    <row r="4" spans="2:7" ht="15" customHeight="1" x14ac:dyDescent="0.25">
      <c r="B4" s="272"/>
      <c r="C4" s="273"/>
      <c r="D4" s="273"/>
      <c r="E4" s="273"/>
      <c r="F4" s="273"/>
      <c r="G4" s="273"/>
    </row>
    <row r="5" spans="2:7" ht="23.1" customHeight="1" x14ac:dyDescent="0.25">
      <c r="B5" s="30" t="s">
        <v>195</v>
      </c>
      <c r="C5" s="255" t="s">
        <v>288</v>
      </c>
      <c r="D5" s="256">
        <v>2023</v>
      </c>
      <c r="E5" s="256"/>
      <c r="F5" s="256">
        <v>2024</v>
      </c>
      <c r="G5" s="256"/>
    </row>
    <row r="6" spans="2:7" ht="44.25" x14ac:dyDescent="0.25">
      <c r="B6" s="106">
        <v>1</v>
      </c>
      <c r="C6" s="255"/>
      <c r="D6" s="257">
        <f>(D99/F99)*1000</f>
        <v>40.094121134641391</v>
      </c>
      <c r="E6" s="257"/>
      <c r="F6" s="257">
        <f>(E99/G99)*1000</f>
        <v>66.595807705040869</v>
      </c>
      <c r="G6" s="257"/>
    </row>
    <row r="7" spans="2:7" ht="42" customHeight="1" x14ac:dyDescent="0.25">
      <c r="B7" s="107" t="s">
        <v>197</v>
      </c>
      <c r="C7" s="108" t="s">
        <v>289</v>
      </c>
      <c r="D7" s="257"/>
      <c r="E7" s="257"/>
      <c r="F7" s="257"/>
      <c r="G7" s="257"/>
    </row>
    <row r="8" spans="2:7" ht="45" customHeight="1" x14ac:dyDescent="0.25">
      <c r="B8" s="109" t="s">
        <v>290</v>
      </c>
      <c r="C8" s="261" t="s">
        <v>291</v>
      </c>
      <c r="D8" s="261"/>
      <c r="E8" s="261"/>
      <c r="F8" s="261"/>
      <c r="G8" s="261"/>
    </row>
    <row r="9" spans="2:7" ht="30" customHeight="1" x14ac:dyDescent="0.25">
      <c r="B9" s="109" t="s">
        <v>292</v>
      </c>
      <c r="C9" s="261" t="s">
        <v>293</v>
      </c>
      <c r="D9" s="261"/>
      <c r="E9" s="261"/>
      <c r="F9" s="261"/>
      <c r="G9" s="261"/>
    </row>
    <row r="10" spans="2:7" ht="30" customHeight="1" x14ac:dyDescent="0.25">
      <c r="B10" s="262" t="s">
        <v>46</v>
      </c>
      <c r="C10" s="262"/>
      <c r="D10" s="262"/>
      <c r="E10" s="262"/>
      <c r="F10" s="262"/>
      <c r="G10" s="262"/>
    </row>
    <row r="11" spans="2:7" ht="15.95" customHeight="1" x14ac:dyDescent="0.25">
      <c r="B11" s="258" t="s">
        <v>294</v>
      </c>
      <c r="C11" s="259" t="s">
        <v>201</v>
      </c>
      <c r="D11" s="258" t="s">
        <v>295</v>
      </c>
      <c r="E11" s="258"/>
      <c r="F11" s="263"/>
      <c r="G11" s="263"/>
    </row>
    <row r="12" spans="2:7" x14ac:dyDescent="0.25">
      <c r="B12" s="258"/>
      <c r="C12" s="259"/>
      <c r="D12" s="258"/>
      <c r="E12" s="258"/>
      <c r="F12" s="263"/>
      <c r="G12" s="263"/>
    </row>
    <row r="13" spans="2:7" ht="39" customHeight="1" x14ac:dyDescent="0.25">
      <c r="B13" s="110" t="s">
        <v>296</v>
      </c>
      <c r="C13" s="111" t="s">
        <v>49</v>
      </c>
      <c r="D13" s="258"/>
      <c r="E13" s="258"/>
      <c r="F13" s="263"/>
      <c r="G13" s="263"/>
    </row>
    <row r="14" spans="2:7" ht="15.95" customHeight="1" x14ac:dyDescent="0.25">
      <c r="B14" s="258" t="s">
        <v>297</v>
      </c>
      <c r="C14" s="259" t="s">
        <v>204</v>
      </c>
      <c r="D14" s="258" t="s">
        <v>298</v>
      </c>
      <c r="E14" s="258"/>
      <c r="F14" s="260" t="s">
        <v>69</v>
      </c>
      <c r="G14" s="260"/>
    </row>
    <row r="15" spans="2:7" x14ac:dyDescent="0.25">
      <c r="B15" s="258"/>
      <c r="C15" s="259"/>
      <c r="D15" s="258"/>
      <c r="E15" s="258"/>
      <c r="F15" s="260"/>
      <c r="G15" s="260"/>
    </row>
    <row r="16" spans="2:7" ht="15.95" customHeight="1" x14ac:dyDescent="0.25">
      <c r="B16" s="258"/>
      <c r="C16" s="259"/>
      <c r="D16" s="258" t="s">
        <v>52</v>
      </c>
      <c r="E16" s="258"/>
      <c r="F16" s="260" t="s">
        <v>299</v>
      </c>
      <c r="G16" s="260"/>
    </row>
    <row r="17" spans="2:7" x14ac:dyDescent="0.25">
      <c r="B17" s="258"/>
      <c r="C17" s="259"/>
      <c r="D17" s="258"/>
      <c r="E17" s="258"/>
      <c r="F17" s="260"/>
      <c r="G17" s="260"/>
    </row>
    <row r="18" spans="2:7" ht="24" customHeight="1" x14ac:dyDescent="0.3">
      <c r="B18" s="112" t="s">
        <v>300</v>
      </c>
    </row>
    <row r="19" spans="2:7" ht="54" customHeight="1" x14ac:dyDescent="0.25"/>
    <row r="20" spans="2:7" ht="123" customHeight="1" x14ac:dyDescent="0.25">
      <c r="B20" s="265"/>
      <c r="C20" s="265"/>
      <c r="D20" s="266" t="s">
        <v>301</v>
      </c>
      <c r="E20" s="267"/>
      <c r="F20" s="266" t="s">
        <v>302</v>
      </c>
      <c r="G20" s="267"/>
    </row>
    <row r="21" spans="2:7" ht="15.75" thickBot="1" x14ac:dyDescent="0.3">
      <c r="B21" s="268" t="s">
        <v>303</v>
      </c>
      <c r="C21" s="269"/>
      <c r="D21" s="113">
        <v>2023</v>
      </c>
      <c r="E21" s="114">
        <v>2024</v>
      </c>
      <c r="F21" s="115">
        <v>2023</v>
      </c>
      <c r="G21" s="114">
        <v>2024</v>
      </c>
    </row>
    <row r="22" spans="2:7" ht="15.75" thickTop="1" x14ac:dyDescent="0.25">
      <c r="B22" s="270" t="s">
        <v>75</v>
      </c>
      <c r="C22" s="270"/>
      <c r="D22" s="116">
        <v>324</v>
      </c>
      <c r="E22" s="116">
        <v>327.00048000000004</v>
      </c>
      <c r="F22" s="116">
        <v>12257.00001</v>
      </c>
      <c r="G22" s="116">
        <v>12962.000019999999</v>
      </c>
    </row>
    <row r="23" spans="2:7" x14ac:dyDescent="0.25">
      <c r="B23" s="264" t="s">
        <v>76</v>
      </c>
      <c r="C23" s="264"/>
      <c r="D23" s="117">
        <v>52</v>
      </c>
      <c r="E23" s="117">
        <v>119.00003</v>
      </c>
      <c r="F23" s="117">
        <v>7385</v>
      </c>
      <c r="G23" s="117">
        <v>7831</v>
      </c>
    </row>
    <row r="24" spans="2:7" x14ac:dyDescent="0.25">
      <c r="B24" s="264" t="s">
        <v>90</v>
      </c>
      <c r="C24" s="264"/>
      <c r="D24" s="117">
        <v>40</v>
      </c>
      <c r="E24" s="117">
        <v>15.00009</v>
      </c>
      <c r="F24" s="117">
        <v>493</v>
      </c>
      <c r="G24" s="117">
        <v>413</v>
      </c>
    </row>
    <row r="25" spans="2:7" x14ac:dyDescent="0.25">
      <c r="B25" s="264" t="s">
        <v>93</v>
      </c>
      <c r="C25" s="264"/>
      <c r="D25" s="117">
        <v>14</v>
      </c>
      <c r="E25" s="117">
        <v>0</v>
      </c>
      <c r="F25" s="117">
        <v>765</v>
      </c>
      <c r="G25" s="117">
        <v>780</v>
      </c>
    </row>
    <row r="26" spans="2:7" x14ac:dyDescent="0.25">
      <c r="B26" s="264" t="s">
        <v>94</v>
      </c>
      <c r="C26" s="264"/>
      <c r="D26" s="117">
        <v>88</v>
      </c>
      <c r="E26" s="117">
        <v>0</v>
      </c>
      <c r="F26" s="117">
        <v>256</v>
      </c>
      <c r="G26" s="117">
        <v>300</v>
      </c>
    </row>
    <row r="27" spans="2:7" x14ac:dyDescent="0.25">
      <c r="B27" s="264" t="s">
        <v>95</v>
      </c>
      <c r="C27" s="264"/>
      <c r="D27" s="117">
        <v>0</v>
      </c>
      <c r="E27" s="117">
        <v>1.2E-4</v>
      </c>
      <c r="F27" s="117">
        <v>1.0000000000000001E-5</v>
      </c>
      <c r="G27" s="117">
        <v>375</v>
      </c>
    </row>
    <row r="28" spans="2:7" x14ac:dyDescent="0.25">
      <c r="B28" s="264" t="s">
        <v>96</v>
      </c>
      <c r="C28" s="264"/>
      <c r="D28" s="117">
        <v>4</v>
      </c>
      <c r="E28" s="117">
        <v>33.000029999999995</v>
      </c>
      <c r="F28" s="117">
        <v>1028</v>
      </c>
      <c r="G28" s="117">
        <v>1153</v>
      </c>
    </row>
    <row r="29" spans="2:7" x14ac:dyDescent="0.25">
      <c r="B29" s="264" t="s">
        <v>97</v>
      </c>
      <c r="C29" s="264"/>
      <c r="D29" s="117">
        <v>44</v>
      </c>
      <c r="E29" s="117">
        <v>114</v>
      </c>
      <c r="F29" s="117">
        <v>557</v>
      </c>
      <c r="G29" s="117">
        <v>466</v>
      </c>
    </row>
    <row r="30" spans="2:7" x14ac:dyDescent="0.25">
      <c r="B30" s="264" t="s">
        <v>98</v>
      </c>
      <c r="C30" s="264"/>
      <c r="D30" s="117">
        <v>0</v>
      </c>
      <c r="E30" s="117">
        <v>24.000029999999999</v>
      </c>
      <c r="F30" s="117">
        <v>547</v>
      </c>
      <c r="G30" s="117">
        <v>596</v>
      </c>
    </row>
    <row r="31" spans="2:7" x14ac:dyDescent="0.25">
      <c r="B31" s="264" t="s">
        <v>99</v>
      </c>
      <c r="C31" s="264"/>
      <c r="D31" s="117">
        <v>49</v>
      </c>
      <c r="E31" s="117">
        <v>9</v>
      </c>
      <c r="F31" s="117">
        <v>704</v>
      </c>
      <c r="G31" s="117">
        <v>688</v>
      </c>
    </row>
    <row r="32" spans="2:7" x14ac:dyDescent="0.25">
      <c r="B32" s="264" t="s">
        <v>100</v>
      </c>
      <c r="C32" s="264"/>
      <c r="D32" s="117">
        <v>33</v>
      </c>
      <c r="E32" s="117">
        <v>13.00006</v>
      </c>
      <c r="F32" s="117">
        <v>328</v>
      </c>
      <c r="G32" s="117">
        <v>360</v>
      </c>
    </row>
    <row r="33" spans="2:7" x14ac:dyDescent="0.25">
      <c r="B33" s="264" t="s">
        <v>101</v>
      </c>
      <c r="C33" s="264"/>
      <c r="D33" s="117">
        <v>0</v>
      </c>
      <c r="E33" s="117">
        <v>1.2E-4</v>
      </c>
      <c r="F33" s="117">
        <v>194</v>
      </c>
      <c r="G33" s="117">
        <v>2.0000000000000002E-5</v>
      </c>
    </row>
    <row r="34" spans="2:7" x14ac:dyDescent="0.25">
      <c r="B34" s="270" t="s">
        <v>102</v>
      </c>
      <c r="C34" s="270"/>
      <c r="D34" s="116">
        <v>272</v>
      </c>
      <c r="E34" s="116">
        <v>349.00016999999997</v>
      </c>
      <c r="F34" s="116">
        <v>4606</v>
      </c>
      <c r="G34" s="116">
        <v>5343</v>
      </c>
    </row>
    <row r="35" spans="2:7" x14ac:dyDescent="0.25">
      <c r="B35" s="264" t="s">
        <v>103</v>
      </c>
      <c r="C35" s="264"/>
      <c r="D35" s="117">
        <v>1</v>
      </c>
      <c r="E35" s="117">
        <v>3</v>
      </c>
      <c r="F35" s="117">
        <v>41</v>
      </c>
      <c r="G35" s="117">
        <v>41</v>
      </c>
    </row>
    <row r="36" spans="2:7" x14ac:dyDescent="0.25">
      <c r="B36" s="264" t="s">
        <v>106</v>
      </c>
      <c r="C36" s="264"/>
      <c r="D36" s="117">
        <v>242</v>
      </c>
      <c r="E36" s="117">
        <v>327.00002999999998</v>
      </c>
      <c r="F36" s="117">
        <v>1147</v>
      </c>
      <c r="G36" s="117">
        <v>1184</v>
      </c>
    </row>
    <row r="37" spans="2:7" x14ac:dyDescent="0.25">
      <c r="B37" s="264" t="s">
        <v>109</v>
      </c>
      <c r="C37" s="264"/>
      <c r="D37" s="117">
        <v>0</v>
      </c>
      <c r="E37" s="117">
        <v>1</v>
      </c>
      <c r="F37" s="117">
        <v>34</v>
      </c>
      <c r="G37" s="117">
        <v>40</v>
      </c>
    </row>
    <row r="38" spans="2:7" x14ac:dyDescent="0.25">
      <c r="B38" s="264" t="s">
        <v>111</v>
      </c>
      <c r="C38" s="264"/>
      <c r="D38" s="117">
        <v>1</v>
      </c>
      <c r="E38" s="117">
        <v>12.000060000000001</v>
      </c>
      <c r="F38" s="117">
        <v>73</v>
      </c>
      <c r="G38" s="117">
        <v>92</v>
      </c>
    </row>
    <row r="39" spans="2:7" x14ac:dyDescent="0.25">
      <c r="B39" s="264" t="s">
        <v>112</v>
      </c>
      <c r="C39" s="264"/>
      <c r="D39" s="117">
        <v>28</v>
      </c>
      <c r="E39" s="117">
        <v>3</v>
      </c>
      <c r="F39" s="117">
        <v>25</v>
      </c>
      <c r="G39" s="117">
        <v>24</v>
      </c>
    </row>
    <row r="40" spans="2:7" x14ac:dyDescent="0.25">
      <c r="B40" s="264" t="s">
        <v>113</v>
      </c>
      <c r="C40" s="264"/>
      <c r="D40" s="117">
        <v>0</v>
      </c>
      <c r="E40" s="117">
        <v>3</v>
      </c>
      <c r="F40" s="117">
        <v>3286</v>
      </c>
      <c r="G40" s="117">
        <v>3895</v>
      </c>
    </row>
    <row r="41" spans="2:7" x14ac:dyDescent="0.25">
      <c r="B41" s="264" t="s">
        <v>115</v>
      </c>
      <c r="C41" s="264"/>
      <c r="D41" s="117"/>
      <c r="E41" s="117">
        <v>8.0000000000000007E-5</v>
      </c>
      <c r="F41" s="117"/>
      <c r="G41" s="117">
        <v>67</v>
      </c>
    </row>
    <row r="42" spans="2:7" x14ac:dyDescent="0.25">
      <c r="B42" s="270" t="s">
        <v>117</v>
      </c>
      <c r="C42" s="270"/>
      <c r="D42" s="116">
        <v>1333.0002599999998</v>
      </c>
      <c r="E42" s="116">
        <v>1489.0012799999997</v>
      </c>
      <c r="F42" s="116">
        <v>30218</v>
      </c>
      <c r="G42" s="116">
        <v>30969.00001</v>
      </c>
    </row>
    <row r="43" spans="2:7" x14ac:dyDescent="0.25">
      <c r="B43" s="264" t="s">
        <v>118</v>
      </c>
      <c r="C43" s="264"/>
      <c r="D43" s="117">
        <v>8.0000000000000007E-5</v>
      </c>
      <c r="E43" s="117">
        <v>5</v>
      </c>
      <c r="F43" s="117">
        <v>536</v>
      </c>
      <c r="G43" s="117">
        <v>485</v>
      </c>
    </row>
    <row r="44" spans="2:7" x14ac:dyDescent="0.25">
      <c r="B44" s="264" t="s">
        <v>120</v>
      </c>
      <c r="C44" s="264"/>
      <c r="D44" s="117">
        <v>30.000019999999999</v>
      </c>
      <c r="E44" s="117">
        <v>1.2E-4</v>
      </c>
      <c r="F44" s="117">
        <v>1014</v>
      </c>
      <c r="G44" s="117">
        <v>990</v>
      </c>
    </row>
    <row r="45" spans="2:7" x14ac:dyDescent="0.25">
      <c r="B45" s="264" t="s">
        <v>121</v>
      </c>
      <c r="C45" s="264"/>
      <c r="D45" s="117">
        <v>1</v>
      </c>
      <c r="E45" s="117">
        <v>0</v>
      </c>
      <c r="F45" s="117">
        <v>14</v>
      </c>
      <c r="G45" s="117">
        <v>11</v>
      </c>
    </row>
    <row r="46" spans="2:7" x14ac:dyDescent="0.25">
      <c r="B46" s="264" t="s">
        <v>122</v>
      </c>
      <c r="C46" s="264"/>
      <c r="D46" s="117">
        <v>3</v>
      </c>
      <c r="E46" s="117">
        <v>2.0000900000000001</v>
      </c>
      <c r="F46" s="117">
        <v>141</v>
      </c>
      <c r="G46" s="117">
        <v>145</v>
      </c>
    </row>
    <row r="47" spans="2:7" x14ac:dyDescent="0.25">
      <c r="B47" s="264" t="s">
        <v>123</v>
      </c>
      <c r="C47" s="264"/>
      <c r="D47" s="117">
        <v>10</v>
      </c>
      <c r="E47" s="117">
        <v>4.0000400000000003</v>
      </c>
      <c r="F47" s="117">
        <v>39</v>
      </c>
      <c r="G47" s="117">
        <v>38</v>
      </c>
    </row>
    <row r="48" spans="2:7" x14ac:dyDescent="0.25">
      <c r="B48" s="264" t="s">
        <v>124</v>
      </c>
      <c r="C48" s="264"/>
      <c r="D48" s="117">
        <v>15</v>
      </c>
      <c r="E48" s="117">
        <v>32</v>
      </c>
      <c r="F48" s="117">
        <v>17</v>
      </c>
      <c r="G48" s="117">
        <v>59</v>
      </c>
    </row>
    <row r="49" spans="2:7" x14ac:dyDescent="0.25">
      <c r="B49" s="264" t="s">
        <v>125</v>
      </c>
      <c r="C49" s="264"/>
      <c r="D49" s="117"/>
      <c r="E49" s="117">
        <v>1.0000899999999999</v>
      </c>
      <c r="F49" s="117"/>
      <c r="G49" s="117">
        <v>8</v>
      </c>
    </row>
    <row r="50" spans="2:7" x14ac:dyDescent="0.25">
      <c r="B50" s="264" t="s">
        <v>126</v>
      </c>
      <c r="C50" s="264"/>
      <c r="D50" s="117">
        <v>30</v>
      </c>
      <c r="E50" s="117">
        <v>12</v>
      </c>
      <c r="F50" s="117">
        <v>71</v>
      </c>
      <c r="G50" s="117">
        <v>73</v>
      </c>
    </row>
    <row r="51" spans="2:7" x14ac:dyDescent="0.25">
      <c r="B51" s="264" t="s">
        <v>127</v>
      </c>
      <c r="C51" s="264"/>
      <c r="D51" s="117">
        <v>0</v>
      </c>
      <c r="E51" s="117">
        <v>2.0000000000000002E-5</v>
      </c>
      <c r="F51" s="117">
        <v>27</v>
      </c>
      <c r="G51" s="117">
        <v>1.0000000000000001E-5</v>
      </c>
    </row>
    <row r="52" spans="2:7" x14ac:dyDescent="0.25">
      <c r="B52" s="264" t="s">
        <v>128</v>
      </c>
      <c r="C52" s="264"/>
      <c r="D52" s="117">
        <v>25.000019999999999</v>
      </c>
      <c r="E52" s="117">
        <v>15</v>
      </c>
      <c r="F52" s="117">
        <v>44</v>
      </c>
      <c r="G52" s="117">
        <v>25</v>
      </c>
    </row>
    <row r="53" spans="2:7" x14ac:dyDescent="0.25">
      <c r="B53" s="264" t="s">
        <v>129</v>
      </c>
      <c r="C53" s="264"/>
      <c r="D53" s="117">
        <v>126</v>
      </c>
      <c r="E53" s="117">
        <v>116</v>
      </c>
      <c r="F53" s="117">
        <v>1004</v>
      </c>
      <c r="G53" s="117">
        <v>1018</v>
      </c>
    </row>
    <row r="54" spans="2:7" x14ac:dyDescent="0.25">
      <c r="B54" s="264" t="s">
        <v>130</v>
      </c>
      <c r="C54" s="264"/>
      <c r="D54" s="117">
        <v>34</v>
      </c>
      <c r="E54" s="117">
        <v>0</v>
      </c>
      <c r="F54" s="117">
        <v>243</v>
      </c>
      <c r="G54" s="117">
        <v>358</v>
      </c>
    </row>
    <row r="55" spans="2:7" x14ac:dyDescent="0.25">
      <c r="B55" s="264" t="s">
        <v>131</v>
      </c>
      <c r="C55" s="264"/>
      <c r="D55" s="117">
        <v>318</v>
      </c>
      <c r="E55" s="117">
        <v>8.0000000000000007E-5</v>
      </c>
      <c r="F55" s="117">
        <v>16944</v>
      </c>
      <c r="G55" s="117">
        <v>17363</v>
      </c>
    </row>
    <row r="56" spans="2:7" x14ac:dyDescent="0.25">
      <c r="B56" s="264" t="s">
        <v>133</v>
      </c>
      <c r="C56" s="264"/>
      <c r="D56" s="117">
        <v>99.000020000000006</v>
      </c>
      <c r="E56" s="117">
        <v>9.0000300000000006</v>
      </c>
      <c r="F56" s="117">
        <v>90</v>
      </c>
      <c r="G56" s="117">
        <v>79</v>
      </c>
    </row>
    <row r="57" spans="2:7" x14ac:dyDescent="0.25">
      <c r="B57" s="264" t="s">
        <v>134</v>
      </c>
      <c r="C57" s="264"/>
      <c r="D57" s="117">
        <v>4.0000000000000003E-5</v>
      </c>
      <c r="E57" s="117">
        <v>1.0000899999999999</v>
      </c>
      <c r="F57" s="117">
        <v>175</v>
      </c>
      <c r="G57" s="117">
        <v>205</v>
      </c>
    </row>
    <row r="58" spans="2:7" x14ac:dyDescent="0.25">
      <c r="B58" s="264" t="s">
        <v>135</v>
      </c>
      <c r="C58" s="264"/>
      <c r="D58" s="117">
        <v>234</v>
      </c>
      <c r="E58" s="117">
        <v>891</v>
      </c>
      <c r="F58" s="117">
        <v>6652</v>
      </c>
      <c r="G58" s="117">
        <v>6781</v>
      </c>
    </row>
    <row r="59" spans="2:7" x14ac:dyDescent="0.25">
      <c r="B59" s="264" t="s">
        <v>136</v>
      </c>
      <c r="C59" s="264"/>
      <c r="D59" s="117">
        <v>1</v>
      </c>
      <c r="E59" s="117">
        <v>34</v>
      </c>
      <c r="F59" s="117">
        <v>106</v>
      </c>
      <c r="G59" s="117">
        <v>104</v>
      </c>
    </row>
    <row r="60" spans="2:7" x14ac:dyDescent="0.25">
      <c r="B60" s="264" t="s">
        <v>137</v>
      </c>
      <c r="C60" s="264"/>
      <c r="D60" s="117">
        <v>105</v>
      </c>
      <c r="E60" s="117">
        <v>62.000030000000002</v>
      </c>
      <c r="F60" s="117">
        <v>371</v>
      </c>
      <c r="G60" s="117">
        <v>281</v>
      </c>
    </row>
    <row r="61" spans="2:7" x14ac:dyDescent="0.25">
      <c r="B61" s="264" t="s">
        <v>138</v>
      </c>
      <c r="C61" s="264"/>
      <c r="D61" s="117">
        <v>33</v>
      </c>
      <c r="E61" s="117">
        <v>19.000029999999999</v>
      </c>
      <c r="F61" s="117">
        <v>256</v>
      </c>
      <c r="G61" s="117">
        <v>248</v>
      </c>
    </row>
    <row r="62" spans="2:7" x14ac:dyDescent="0.25">
      <c r="B62" s="264" t="s">
        <v>139</v>
      </c>
      <c r="C62" s="264"/>
      <c r="D62" s="117">
        <v>0</v>
      </c>
      <c r="E62" s="117">
        <v>4</v>
      </c>
      <c r="F62" s="117">
        <v>156</v>
      </c>
      <c r="G62" s="117">
        <v>158</v>
      </c>
    </row>
    <row r="63" spans="2:7" x14ac:dyDescent="0.25">
      <c r="B63" s="264" t="s">
        <v>140</v>
      </c>
      <c r="C63" s="264"/>
      <c r="D63" s="117">
        <v>14</v>
      </c>
      <c r="E63" s="117">
        <v>22</v>
      </c>
      <c r="F63" s="117">
        <v>35</v>
      </c>
      <c r="G63" s="117">
        <v>35</v>
      </c>
    </row>
    <row r="64" spans="2:7" x14ac:dyDescent="0.25">
      <c r="B64" s="264" t="s">
        <v>141</v>
      </c>
      <c r="C64" s="264"/>
      <c r="D64" s="117">
        <v>17</v>
      </c>
      <c r="E64" s="117">
        <v>0</v>
      </c>
      <c r="F64" s="117">
        <v>71</v>
      </c>
      <c r="G64" s="117">
        <v>70</v>
      </c>
    </row>
    <row r="65" spans="2:7" x14ac:dyDescent="0.25">
      <c r="B65" s="264" t="s">
        <v>142</v>
      </c>
      <c r="C65" s="264"/>
      <c r="D65" s="117">
        <v>34</v>
      </c>
      <c r="E65" s="117">
        <v>13.000060000000001</v>
      </c>
      <c r="F65" s="117">
        <v>85</v>
      </c>
      <c r="G65" s="117">
        <v>83</v>
      </c>
    </row>
    <row r="66" spans="2:7" x14ac:dyDescent="0.25">
      <c r="B66" s="264" t="s">
        <v>143</v>
      </c>
      <c r="C66" s="264"/>
      <c r="D66" s="117">
        <v>0</v>
      </c>
      <c r="E66" s="117">
        <v>0</v>
      </c>
      <c r="F66" s="117">
        <v>20</v>
      </c>
      <c r="G66" s="117">
        <v>23</v>
      </c>
    </row>
    <row r="67" spans="2:7" x14ac:dyDescent="0.25">
      <c r="B67" s="264" t="s">
        <v>145</v>
      </c>
      <c r="C67" s="264"/>
      <c r="D67" s="117">
        <v>64</v>
      </c>
      <c r="E67" s="117">
        <v>116</v>
      </c>
      <c r="F67" s="117">
        <v>639</v>
      </c>
      <c r="G67" s="117">
        <v>618</v>
      </c>
    </row>
    <row r="68" spans="2:7" x14ac:dyDescent="0.25">
      <c r="B68" s="264" t="s">
        <v>146</v>
      </c>
      <c r="C68" s="264"/>
      <c r="D68" s="117">
        <v>8</v>
      </c>
      <c r="E68" s="117">
        <v>2.0000599999999999</v>
      </c>
      <c r="F68" s="117">
        <v>289</v>
      </c>
      <c r="G68" s="117">
        <v>492</v>
      </c>
    </row>
    <row r="69" spans="2:7" x14ac:dyDescent="0.25">
      <c r="B69" s="264" t="s">
        <v>147</v>
      </c>
      <c r="C69" s="264"/>
      <c r="D69" s="117">
        <v>88</v>
      </c>
      <c r="E69" s="117">
        <v>97</v>
      </c>
      <c r="F69" s="117">
        <v>432</v>
      </c>
      <c r="G69" s="117">
        <v>412</v>
      </c>
    </row>
    <row r="70" spans="2:7" x14ac:dyDescent="0.25">
      <c r="B70" s="264" t="s">
        <v>148</v>
      </c>
      <c r="C70" s="264"/>
      <c r="D70" s="117">
        <v>4.0000000000000003E-5</v>
      </c>
      <c r="E70" s="117">
        <v>1.2E-4</v>
      </c>
      <c r="F70" s="117">
        <v>72</v>
      </c>
      <c r="G70" s="117">
        <v>43</v>
      </c>
    </row>
    <row r="71" spans="2:7" x14ac:dyDescent="0.25">
      <c r="B71" s="264" t="s">
        <v>149</v>
      </c>
      <c r="C71" s="264"/>
      <c r="D71" s="117">
        <v>7</v>
      </c>
      <c r="E71" s="117">
        <v>0</v>
      </c>
      <c r="F71" s="117">
        <v>270</v>
      </c>
      <c r="G71" s="117">
        <v>272</v>
      </c>
    </row>
    <row r="72" spans="2:7" x14ac:dyDescent="0.25">
      <c r="B72" s="264" t="s">
        <v>150</v>
      </c>
      <c r="C72" s="264"/>
      <c r="D72" s="117">
        <v>0</v>
      </c>
      <c r="E72" s="117">
        <v>0</v>
      </c>
      <c r="F72" s="117">
        <v>68</v>
      </c>
      <c r="G72" s="117">
        <v>130</v>
      </c>
    </row>
    <row r="73" spans="2:7" x14ac:dyDescent="0.25">
      <c r="B73" s="264" t="s">
        <v>151</v>
      </c>
      <c r="C73" s="264"/>
      <c r="D73" s="117">
        <v>0</v>
      </c>
      <c r="E73" s="117">
        <v>8.0000000000000007E-5</v>
      </c>
      <c r="F73" s="117">
        <v>16</v>
      </c>
      <c r="G73" s="117">
        <v>24</v>
      </c>
    </row>
    <row r="74" spans="2:7" x14ac:dyDescent="0.25">
      <c r="B74" s="264" t="s">
        <v>152</v>
      </c>
      <c r="C74" s="264"/>
      <c r="D74" s="117">
        <v>11</v>
      </c>
      <c r="E74" s="117">
        <v>8.0000299999999989</v>
      </c>
      <c r="F74" s="117">
        <v>39</v>
      </c>
      <c r="G74" s="117">
        <v>38</v>
      </c>
    </row>
    <row r="75" spans="2:7" x14ac:dyDescent="0.25">
      <c r="B75" s="264" t="s">
        <v>153</v>
      </c>
      <c r="C75" s="264"/>
      <c r="D75" s="117">
        <v>13</v>
      </c>
      <c r="E75" s="117">
        <v>2.0000600000000004</v>
      </c>
      <c r="F75" s="117">
        <v>51</v>
      </c>
      <c r="G75" s="117">
        <v>47</v>
      </c>
    </row>
    <row r="76" spans="2:7" x14ac:dyDescent="0.25">
      <c r="B76" s="264" t="s">
        <v>154</v>
      </c>
      <c r="C76" s="264"/>
      <c r="D76" s="117">
        <v>0</v>
      </c>
      <c r="E76" s="117">
        <v>2.0000399999999998</v>
      </c>
      <c r="F76" s="117">
        <v>49</v>
      </c>
      <c r="G76" s="117">
        <v>46</v>
      </c>
    </row>
    <row r="77" spans="2:7" x14ac:dyDescent="0.25">
      <c r="B77" s="264" t="s">
        <v>155</v>
      </c>
      <c r="C77" s="264"/>
      <c r="D77" s="117">
        <v>1</v>
      </c>
      <c r="E77" s="117">
        <v>6.0000400000000003</v>
      </c>
      <c r="F77" s="117">
        <v>25</v>
      </c>
      <c r="G77" s="117">
        <v>28</v>
      </c>
    </row>
    <row r="78" spans="2:7" x14ac:dyDescent="0.25">
      <c r="B78" s="264" t="s">
        <v>156</v>
      </c>
      <c r="C78" s="264"/>
      <c r="D78" s="117">
        <v>4.0000000000000003E-5</v>
      </c>
      <c r="E78" s="117">
        <v>3.0000400000000003</v>
      </c>
      <c r="F78" s="117">
        <v>32</v>
      </c>
      <c r="G78" s="117">
        <v>31</v>
      </c>
    </row>
    <row r="79" spans="2:7" x14ac:dyDescent="0.25">
      <c r="B79" s="264" t="s">
        <v>157</v>
      </c>
      <c r="C79" s="264"/>
      <c r="D79" s="117">
        <v>7</v>
      </c>
      <c r="E79" s="117">
        <v>8</v>
      </c>
      <c r="F79" s="117">
        <v>67</v>
      </c>
      <c r="G79" s="117">
        <v>67</v>
      </c>
    </row>
    <row r="80" spans="2:7" x14ac:dyDescent="0.25">
      <c r="B80" s="264" t="s">
        <v>158</v>
      </c>
      <c r="C80" s="264"/>
      <c r="D80" s="117">
        <v>5</v>
      </c>
      <c r="E80" s="117">
        <v>1.0000899999999999</v>
      </c>
      <c r="F80" s="117">
        <v>58</v>
      </c>
      <c r="G80" s="117">
        <v>58</v>
      </c>
    </row>
    <row r="81" spans="2:7" x14ac:dyDescent="0.25">
      <c r="B81" s="264" t="s">
        <v>159</v>
      </c>
      <c r="C81" s="264"/>
      <c r="D81" s="117"/>
      <c r="E81" s="117">
        <v>2.0000400000000003</v>
      </c>
      <c r="F81" s="117"/>
      <c r="G81" s="117">
        <v>23</v>
      </c>
    </row>
    <row r="82" spans="2:7" x14ac:dyDescent="0.25">
      <c r="B82" s="270" t="s">
        <v>160</v>
      </c>
      <c r="C82" s="270"/>
      <c r="D82" s="116">
        <v>84</v>
      </c>
      <c r="E82" s="116">
        <v>1242</v>
      </c>
      <c r="F82" s="116">
        <v>5291</v>
      </c>
      <c r="G82" s="116">
        <v>5280</v>
      </c>
    </row>
    <row r="83" spans="2:7" x14ac:dyDescent="0.25">
      <c r="B83" s="264" t="s">
        <v>161</v>
      </c>
      <c r="C83" s="264"/>
      <c r="D83" s="117">
        <v>84</v>
      </c>
      <c r="E83" s="117">
        <v>1242</v>
      </c>
      <c r="F83" s="117">
        <v>5291</v>
      </c>
      <c r="G83" s="117">
        <v>5280</v>
      </c>
    </row>
    <row r="84" spans="2:7" x14ac:dyDescent="0.25">
      <c r="B84" s="270" t="s">
        <v>172</v>
      </c>
      <c r="C84" s="270"/>
      <c r="D84" s="116">
        <v>137</v>
      </c>
      <c r="E84" s="116">
        <v>129.00018</v>
      </c>
      <c r="F84" s="116">
        <v>1071</v>
      </c>
      <c r="G84" s="116">
        <v>1144</v>
      </c>
    </row>
    <row r="85" spans="2:7" x14ac:dyDescent="0.25">
      <c r="B85" s="264" t="s">
        <v>173</v>
      </c>
      <c r="C85" s="264"/>
      <c r="D85" s="117">
        <v>137</v>
      </c>
      <c r="E85" s="117">
        <v>129.00018</v>
      </c>
      <c r="F85" s="117">
        <v>1071</v>
      </c>
      <c r="G85" s="117">
        <v>1144</v>
      </c>
    </row>
    <row r="86" spans="2:7" x14ac:dyDescent="0.25">
      <c r="B86" s="270" t="s">
        <v>176</v>
      </c>
      <c r="C86" s="270"/>
      <c r="D86" s="116">
        <v>4.0000800000000005</v>
      </c>
      <c r="E86" s="116">
        <v>281.00011999999998</v>
      </c>
      <c r="F86" s="116">
        <v>1.0000000000000001E-5</v>
      </c>
      <c r="G86" s="116">
        <v>240</v>
      </c>
    </row>
    <row r="87" spans="2:7" x14ac:dyDescent="0.25">
      <c r="B87" s="264" t="s">
        <v>177</v>
      </c>
      <c r="C87" s="264"/>
      <c r="D87" s="117">
        <v>4.0000800000000005</v>
      </c>
      <c r="E87" s="117">
        <v>281.00011999999998</v>
      </c>
      <c r="F87" s="117">
        <v>1.0000000000000001E-5</v>
      </c>
      <c r="G87" s="117">
        <v>240</v>
      </c>
    </row>
    <row r="88" spans="2:7" x14ac:dyDescent="0.25">
      <c r="B88" s="270" t="s">
        <v>180</v>
      </c>
      <c r="C88" s="270"/>
      <c r="D88" s="116">
        <v>10.000160000000001</v>
      </c>
      <c r="E88" s="116">
        <v>5.0007000000000001</v>
      </c>
      <c r="F88" s="116">
        <v>530.00000999999997</v>
      </c>
      <c r="G88" s="116">
        <v>1453</v>
      </c>
    </row>
    <row r="89" spans="2:7" x14ac:dyDescent="0.25">
      <c r="B89" s="264" t="s">
        <v>181</v>
      </c>
      <c r="C89" s="264"/>
      <c r="D89" s="117">
        <v>8.0000000000000007E-5</v>
      </c>
      <c r="E89" s="117">
        <v>1.2E-4</v>
      </c>
      <c r="F89" s="117">
        <v>62</v>
      </c>
      <c r="G89" s="117">
        <v>61</v>
      </c>
    </row>
    <row r="90" spans="2:7" x14ac:dyDescent="0.25">
      <c r="B90" s="264" t="s">
        <v>183</v>
      </c>
      <c r="C90" s="264"/>
      <c r="D90" s="117">
        <v>4</v>
      </c>
      <c r="E90" s="117">
        <v>1.2E-4</v>
      </c>
      <c r="F90" s="117">
        <v>1.0000000000000001E-5</v>
      </c>
      <c r="G90" s="117">
        <v>251</v>
      </c>
    </row>
    <row r="91" spans="2:7" x14ac:dyDescent="0.25">
      <c r="B91" s="264" t="s">
        <v>184</v>
      </c>
      <c r="C91" s="264"/>
      <c r="D91" s="117">
        <v>0</v>
      </c>
      <c r="E91" s="117">
        <v>8.0000000000000007E-5</v>
      </c>
      <c r="F91" s="117">
        <v>147</v>
      </c>
      <c r="G91" s="117">
        <v>120</v>
      </c>
    </row>
    <row r="92" spans="2:7" x14ac:dyDescent="0.25">
      <c r="B92" s="264" t="s">
        <v>185</v>
      </c>
      <c r="C92" s="264"/>
      <c r="D92" s="117">
        <v>0</v>
      </c>
      <c r="E92" s="117">
        <v>0</v>
      </c>
      <c r="F92" s="117">
        <v>19</v>
      </c>
      <c r="G92" s="117">
        <v>25</v>
      </c>
    </row>
    <row r="93" spans="2:7" x14ac:dyDescent="0.25">
      <c r="B93" s="264" t="s">
        <v>186</v>
      </c>
      <c r="C93" s="264"/>
      <c r="D93" s="117">
        <v>0</v>
      </c>
      <c r="E93" s="117">
        <v>1.2E-4</v>
      </c>
      <c r="F93" s="117">
        <v>40</v>
      </c>
      <c r="G93" s="117">
        <v>43</v>
      </c>
    </row>
    <row r="94" spans="2:7" x14ac:dyDescent="0.25">
      <c r="B94" s="264" t="s">
        <v>187</v>
      </c>
      <c r="C94" s="264"/>
      <c r="D94" s="117">
        <v>0</v>
      </c>
      <c r="E94" s="117">
        <v>1.2E-4</v>
      </c>
      <c r="F94" s="117">
        <v>47</v>
      </c>
      <c r="G94" s="117">
        <v>53</v>
      </c>
    </row>
    <row r="95" spans="2:7" x14ac:dyDescent="0.25">
      <c r="B95" s="264" t="s">
        <v>188</v>
      </c>
      <c r="C95" s="264"/>
      <c r="D95" s="117">
        <v>2</v>
      </c>
      <c r="E95" s="117">
        <v>3.0000600000000004</v>
      </c>
      <c r="F95" s="117">
        <v>87</v>
      </c>
      <c r="G95" s="117">
        <v>88</v>
      </c>
    </row>
    <row r="96" spans="2:7" x14ac:dyDescent="0.25">
      <c r="B96" s="264" t="s">
        <v>189</v>
      </c>
      <c r="C96" s="264"/>
      <c r="D96" s="117">
        <v>4</v>
      </c>
      <c r="E96" s="117">
        <v>0</v>
      </c>
      <c r="F96" s="117">
        <v>52</v>
      </c>
      <c r="G96" s="117">
        <v>60</v>
      </c>
    </row>
    <row r="97" spans="2:7" x14ac:dyDescent="0.25">
      <c r="B97" s="264" t="s">
        <v>190</v>
      </c>
      <c r="C97" s="264"/>
      <c r="D97" s="117">
        <v>8.0000000000000007E-5</v>
      </c>
      <c r="E97" s="117">
        <v>8.0000000000000007E-5</v>
      </c>
      <c r="F97" s="117">
        <v>76</v>
      </c>
      <c r="G97" s="117">
        <v>75</v>
      </c>
    </row>
    <row r="98" spans="2:7" ht="15.75" thickBot="1" x14ac:dyDescent="0.3">
      <c r="B98" s="264" t="s">
        <v>191</v>
      </c>
      <c r="C98" s="264"/>
      <c r="D98" s="117"/>
      <c r="E98" s="117">
        <v>2</v>
      </c>
      <c r="F98" s="117"/>
      <c r="G98" s="117">
        <v>677</v>
      </c>
    </row>
    <row r="99" spans="2:7" ht="15.75" thickTop="1" x14ac:dyDescent="0.25">
      <c r="B99" s="271" t="s">
        <v>192</v>
      </c>
      <c r="C99" s="271"/>
      <c r="D99" s="118">
        <v>2164</v>
      </c>
      <c r="E99" s="118">
        <v>3822</v>
      </c>
      <c r="F99" s="118">
        <v>53973</v>
      </c>
      <c r="G99" s="118">
        <v>57391</v>
      </c>
    </row>
    <row r="100" spans="2:7" x14ac:dyDescent="0.25"/>
    <row r="101" spans="2:7" ht="15.75" x14ac:dyDescent="0.3">
      <c r="B101" s="162" t="s">
        <v>418</v>
      </c>
    </row>
    <row r="102" spans="2:7" x14ac:dyDescent="0.25"/>
    <row r="103" spans="2:7" hidden="1" x14ac:dyDescent="0.25"/>
    <row r="104" spans="2:7" hidden="1" x14ac:dyDescent="0.25"/>
    <row r="105" spans="2:7" hidden="1" x14ac:dyDescent="0.25"/>
    <row r="106" spans="2:7" hidden="1" x14ac:dyDescent="0.25"/>
    <row r="107" spans="2:7" hidden="1" x14ac:dyDescent="0.25"/>
    <row r="108" spans="2:7" hidden="1" x14ac:dyDescent="0.25"/>
    <row r="109" spans="2:7" hidden="1" x14ac:dyDescent="0.25"/>
    <row r="110" spans="2:7" hidden="1" x14ac:dyDescent="0.25"/>
    <row r="111" spans="2:7" hidden="1" x14ac:dyDescent="0.25"/>
    <row r="112" spans="2: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101">
    <mergeCell ref="B96:C96"/>
    <mergeCell ref="B97:C97"/>
    <mergeCell ref="B98:C98"/>
    <mergeCell ref="B99:C99"/>
    <mergeCell ref="B2:G4"/>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20:C20"/>
    <mergeCell ref="D20:E20"/>
    <mergeCell ref="F20:G20"/>
    <mergeCell ref="B21:C21"/>
    <mergeCell ref="B22:C22"/>
    <mergeCell ref="B23:C23"/>
    <mergeCell ref="C5:C6"/>
    <mergeCell ref="D5:E5"/>
    <mergeCell ref="F5:G5"/>
    <mergeCell ref="D6:E7"/>
    <mergeCell ref="F6:G7"/>
    <mergeCell ref="B14:B17"/>
    <mergeCell ref="C14:C17"/>
    <mergeCell ref="D14:E15"/>
    <mergeCell ref="F14:G15"/>
    <mergeCell ref="D16:E17"/>
    <mergeCell ref="F16:G17"/>
    <mergeCell ref="C8:G8"/>
    <mergeCell ref="C9:G9"/>
    <mergeCell ref="B10:G10"/>
    <mergeCell ref="B11:B12"/>
    <mergeCell ref="C11:C12"/>
    <mergeCell ref="D11:E13"/>
    <mergeCell ref="F11:G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3"/>
  <sheetViews>
    <sheetView showGridLines="0" showRowColHeaders="0" zoomScaleNormal="100" workbookViewId="0">
      <selection activeCell="L58" sqref="L58"/>
    </sheetView>
  </sheetViews>
  <sheetFormatPr baseColWidth="10" defaultColWidth="0" defaultRowHeight="15" zeroHeight="1" x14ac:dyDescent="0.25"/>
  <cols>
    <col min="1" max="1" width="4.28515625" customWidth="1"/>
    <col min="2" max="2" width="25.140625" customWidth="1"/>
    <col min="3" max="4" width="33.140625" customWidth="1"/>
    <col min="5" max="5" width="22.42578125" customWidth="1"/>
    <col min="6" max="6" width="29.5703125" customWidth="1"/>
    <col min="7" max="7" width="18.42578125" customWidth="1"/>
    <col min="8" max="8" width="19.7109375" customWidth="1"/>
    <col min="9" max="11" width="15.5703125" customWidth="1"/>
    <col min="12" max="12" width="4.28515625" customWidth="1"/>
    <col min="13" max="16384" width="11.42578125" hidden="1"/>
  </cols>
  <sheetData>
    <row r="1" spans="2:6" ht="15.75" thickBot="1" x14ac:dyDescent="0.3"/>
    <row r="2" spans="2:6" ht="15" customHeight="1" x14ac:dyDescent="0.25">
      <c r="B2" s="229" t="s">
        <v>194</v>
      </c>
      <c r="C2" s="230"/>
      <c r="D2" s="230"/>
      <c r="E2" s="230"/>
      <c r="F2" s="231"/>
    </row>
    <row r="3" spans="2:6" ht="15" customHeight="1" x14ac:dyDescent="0.25">
      <c r="B3" s="232"/>
      <c r="C3" s="233"/>
      <c r="D3" s="233"/>
      <c r="E3" s="233"/>
      <c r="F3" s="234"/>
    </row>
    <row r="4" spans="2:6" ht="15" customHeight="1" x14ac:dyDescent="0.25">
      <c r="B4" s="232"/>
      <c r="C4" s="233"/>
      <c r="D4" s="233"/>
      <c r="E4" s="233"/>
      <c r="F4" s="234"/>
    </row>
    <row r="5" spans="2:6" ht="15.75" x14ac:dyDescent="0.25">
      <c r="B5" s="17" t="s">
        <v>195</v>
      </c>
      <c r="C5" s="235" t="s">
        <v>247</v>
      </c>
      <c r="D5" s="235"/>
      <c r="E5" s="235"/>
      <c r="F5" s="235"/>
    </row>
    <row r="6" spans="2:6" ht="47.25" x14ac:dyDescent="0.25">
      <c r="B6" s="18">
        <v>2</v>
      </c>
      <c r="C6" s="235"/>
      <c r="D6" s="235"/>
      <c r="E6" s="235"/>
      <c r="F6" s="235"/>
    </row>
    <row r="7" spans="2:6" ht="81.75" customHeight="1" thickBot="1" x14ac:dyDescent="0.3">
      <c r="B7" s="19" t="s">
        <v>248</v>
      </c>
      <c r="C7" s="278" t="s">
        <v>249</v>
      </c>
      <c r="D7" s="279"/>
      <c r="E7" s="279"/>
      <c r="F7" s="280"/>
    </row>
    <row r="8" spans="2:6" ht="44.25" customHeight="1" thickBot="1" x14ac:dyDescent="0.3">
      <c r="B8" s="20" t="s">
        <v>34</v>
      </c>
      <c r="C8" s="214" t="s">
        <v>250</v>
      </c>
      <c r="D8" s="215"/>
      <c r="E8" s="215"/>
      <c r="F8" s="216"/>
    </row>
    <row r="9" spans="2:6" ht="60.75" customHeight="1" thickBot="1" x14ac:dyDescent="0.3">
      <c r="B9" s="20" t="s">
        <v>40</v>
      </c>
      <c r="C9" s="214" t="s">
        <v>251</v>
      </c>
      <c r="D9" s="215"/>
      <c r="E9" s="215"/>
      <c r="F9" s="216"/>
    </row>
    <row r="10" spans="2:6" ht="21" thickBot="1" x14ac:dyDescent="0.3">
      <c r="B10" s="217" t="s">
        <v>46</v>
      </c>
      <c r="C10" s="218"/>
      <c r="D10" s="218"/>
      <c r="E10" s="218"/>
      <c r="F10" s="219"/>
    </row>
    <row r="11" spans="2:6" x14ac:dyDescent="0.25">
      <c r="B11" s="21" t="s">
        <v>60</v>
      </c>
      <c r="C11" s="203" t="s">
        <v>47</v>
      </c>
      <c r="D11" s="24" t="s">
        <v>62</v>
      </c>
      <c r="E11" s="249"/>
      <c r="F11" s="250"/>
    </row>
    <row r="12" spans="2:6" ht="17.25" customHeight="1" thickBot="1" x14ac:dyDescent="0.3">
      <c r="B12" s="43" t="s">
        <v>61</v>
      </c>
      <c r="C12" s="204"/>
      <c r="D12" s="24" t="s">
        <v>63</v>
      </c>
      <c r="E12" s="251"/>
      <c r="F12" s="252"/>
    </row>
    <row r="13" spans="2:6" ht="15.75" thickBot="1" x14ac:dyDescent="0.3">
      <c r="B13" s="43" t="s">
        <v>48</v>
      </c>
      <c r="C13" s="26" t="s">
        <v>49</v>
      </c>
      <c r="D13" s="25"/>
      <c r="E13" s="253"/>
      <c r="F13" s="254"/>
    </row>
    <row r="14" spans="2:6" ht="15.75" thickBot="1" x14ac:dyDescent="0.3">
      <c r="B14" s="21" t="s">
        <v>64</v>
      </c>
      <c r="C14" s="203" t="s">
        <v>252</v>
      </c>
      <c r="D14" s="242" t="s">
        <v>57</v>
      </c>
      <c r="E14" s="243"/>
      <c r="F14" s="48" t="s">
        <v>205</v>
      </c>
    </row>
    <row r="15" spans="2:6" ht="25.5" customHeight="1" thickBot="1" x14ac:dyDescent="0.3">
      <c r="B15" s="21" t="s">
        <v>65</v>
      </c>
      <c r="C15" s="205"/>
      <c r="D15" s="276" t="s">
        <v>206</v>
      </c>
      <c r="E15" s="277"/>
      <c r="F15" s="49" t="s">
        <v>207</v>
      </c>
    </row>
    <row r="16" spans="2:6" ht="25.5" customHeight="1" thickBot="1" x14ac:dyDescent="0.3">
      <c r="B16" s="27"/>
      <c r="C16" s="205"/>
      <c r="D16" s="276" t="s">
        <v>208</v>
      </c>
      <c r="E16" s="277"/>
      <c r="F16" s="49" t="s">
        <v>209</v>
      </c>
    </row>
    <row r="17" spans="2:11" ht="25.5" customHeight="1" thickBot="1" x14ac:dyDescent="0.3">
      <c r="B17" s="27"/>
      <c r="C17" s="205"/>
      <c r="D17" s="276" t="s">
        <v>210</v>
      </c>
      <c r="E17" s="277"/>
      <c r="F17" s="49" t="s">
        <v>207</v>
      </c>
    </row>
    <row r="18" spans="2:11" ht="25.5" customHeight="1" thickBot="1" x14ac:dyDescent="0.3">
      <c r="B18" s="28"/>
      <c r="C18" s="204"/>
      <c r="D18" s="276" t="s">
        <v>211</v>
      </c>
      <c r="E18" s="277"/>
      <c r="F18" s="49" t="s">
        <v>207</v>
      </c>
    </row>
    <row r="19" spans="2:11" x14ac:dyDescent="0.25"/>
    <row r="20" spans="2:11" ht="15.75" thickBot="1" x14ac:dyDescent="0.3"/>
    <row r="21" spans="2:11" ht="16.5" thickBot="1" x14ac:dyDescent="0.3">
      <c r="B21" s="274" t="s">
        <v>213</v>
      </c>
      <c r="C21" s="66" t="s">
        <v>6</v>
      </c>
      <c r="D21" s="66" t="s">
        <v>6</v>
      </c>
      <c r="E21" s="66" t="s">
        <v>6</v>
      </c>
      <c r="F21" s="66" t="s">
        <v>7</v>
      </c>
      <c r="G21" s="66" t="s">
        <v>7</v>
      </c>
      <c r="H21" s="66" t="s">
        <v>7</v>
      </c>
      <c r="I21" s="66" t="s">
        <v>8</v>
      </c>
      <c r="J21" s="66" t="s">
        <v>8</v>
      </c>
      <c r="K21" s="66" t="s">
        <v>8</v>
      </c>
    </row>
    <row r="22" spans="2:11" ht="16.5" thickBot="1" x14ac:dyDescent="0.3">
      <c r="B22" s="275"/>
      <c r="C22" s="67">
        <v>2020</v>
      </c>
      <c r="D22" s="67" t="s">
        <v>253</v>
      </c>
      <c r="E22" s="67">
        <v>2022</v>
      </c>
      <c r="F22" s="67">
        <v>2020</v>
      </c>
      <c r="G22" s="67" t="s">
        <v>253</v>
      </c>
      <c r="H22" s="67">
        <v>2022</v>
      </c>
      <c r="I22" s="67">
        <v>2020</v>
      </c>
      <c r="J22" s="67" t="s">
        <v>253</v>
      </c>
      <c r="K22" s="67">
        <v>2022</v>
      </c>
    </row>
    <row r="23" spans="2:11" x14ac:dyDescent="0.25">
      <c r="B23" s="68" t="s">
        <v>215</v>
      </c>
      <c r="C23" s="69">
        <v>993</v>
      </c>
      <c r="D23" s="69">
        <v>1544</v>
      </c>
      <c r="E23" s="70">
        <v>1295</v>
      </c>
      <c r="F23" s="71">
        <v>1093</v>
      </c>
      <c r="G23" s="69">
        <v>580</v>
      </c>
      <c r="H23" s="72">
        <v>912</v>
      </c>
      <c r="I23" s="69">
        <v>0.91</v>
      </c>
      <c r="J23" s="69">
        <v>2.66</v>
      </c>
      <c r="K23" s="73">
        <f>E23/H23</f>
        <v>1.4199561403508771</v>
      </c>
    </row>
    <row r="24" spans="2:11" x14ac:dyDescent="0.25">
      <c r="B24" s="68" t="s">
        <v>216</v>
      </c>
      <c r="C24" s="69">
        <v>2709</v>
      </c>
      <c r="D24" s="69">
        <v>843</v>
      </c>
      <c r="E24" s="70">
        <v>4217</v>
      </c>
      <c r="F24" s="71">
        <v>4216</v>
      </c>
      <c r="G24" s="69">
        <v>3654</v>
      </c>
      <c r="H24" s="72">
        <v>1837</v>
      </c>
      <c r="I24" s="69">
        <v>0.64</v>
      </c>
      <c r="J24" s="69">
        <v>0.23</v>
      </c>
      <c r="K24" s="73">
        <f t="shared" ref="K24:K55" si="0">E24/H24</f>
        <v>2.2955906369080021</v>
      </c>
    </row>
    <row r="25" spans="2:11" x14ac:dyDescent="0.25">
      <c r="B25" s="68" t="s">
        <v>217</v>
      </c>
      <c r="C25" s="69">
        <v>681</v>
      </c>
      <c r="D25" s="69">
        <v>198</v>
      </c>
      <c r="E25" s="70">
        <v>377</v>
      </c>
      <c r="F25" s="71">
        <v>123</v>
      </c>
      <c r="G25" s="69">
        <v>200</v>
      </c>
      <c r="H25" s="72">
        <v>122</v>
      </c>
      <c r="I25" s="69">
        <v>5.54</v>
      </c>
      <c r="J25" s="69">
        <v>0.99</v>
      </c>
      <c r="K25" s="73">
        <f t="shared" si="0"/>
        <v>3.0901639344262297</v>
      </c>
    </row>
    <row r="26" spans="2:11" x14ac:dyDescent="0.25">
      <c r="B26" s="68" t="s">
        <v>218</v>
      </c>
      <c r="C26" s="69">
        <v>35</v>
      </c>
      <c r="D26" s="69">
        <v>66</v>
      </c>
      <c r="E26" s="70">
        <v>173</v>
      </c>
      <c r="F26" s="71">
        <v>110</v>
      </c>
      <c r="G26" s="69">
        <v>762</v>
      </c>
      <c r="H26" s="72">
        <v>536</v>
      </c>
      <c r="I26" s="69">
        <v>0.32</v>
      </c>
      <c r="J26" s="69">
        <v>0.09</v>
      </c>
      <c r="K26" s="73">
        <f t="shared" si="0"/>
        <v>0.32276119402985076</v>
      </c>
    </row>
    <row r="27" spans="2:11" x14ac:dyDescent="0.25">
      <c r="B27" s="68" t="s">
        <v>219</v>
      </c>
      <c r="C27" s="69">
        <v>191</v>
      </c>
      <c r="D27" s="69">
        <v>569</v>
      </c>
      <c r="E27" s="70">
        <v>839</v>
      </c>
      <c r="F27" s="71">
        <v>163</v>
      </c>
      <c r="G27" s="69">
        <v>1589</v>
      </c>
      <c r="H27" s="72">
        <v>910</v>
      </c>
      <c r="I27" s="69">
        <v>1.17</v>
      </c>
      <c r="J27" s="69">
        <v>0.36</v>
      </c>
      <c r="K27" s="73">
        <f t="shared" si="0"/>
        <v>0.92197802197802203</v>
      </c>
    </row>
    <row r="28" spans="2:11" x14ac:dyDescent="0.25">
      <c r="B28" s="68" t="s">
        <v>220</v>
      </c>
      <c r="C28" s="69">
        <v>260</v>
      </c>
      <c r="D28" s="69">
        <v>478</v>
      </c>
      <c r="E28" s="70">
        <v>14368</v>
      </c>
      <c r="F28" s="71">
        <v>627</v>
      </c>
      <c r="G28" s="69">
        <v>381</v>
      </c>
      <c r="H28" s="72">
        <v>336</v>
      </c>
      <c r="I28" s="69">
        <v>0.41</v>
      </c>
      <c r="J28" s="69">
        <v>1.25</v>
      </c>
      <c r="K28" s="73">
        <f t="shared" si="0"/>
        <v>42.761904761904759</v>
      </c>
    </row>
    <row r="29" spans="2:11" x14ac:dyDescent="0.25">
      <c r="B29" s="68" t="s">
        <v>221</v>
      </c>
      <c r="C29" s="69">
        <v>3091</v>
      </c>
      <c r="D29" s="69">
        <v>2313</v>
      </c>
      <c r="E29" s="70">
        <v>5080</v>
      </c>
      <c r="F29" s="71">
        <v>814</v>
      </c>
      <c r="G29" s="69">
        <v>474</v>
      </c>
      <c r="H29" s="72">
        <v>1170</v>
      </c>
      <c r="I29" s="69">
        <v>3.8</v>
      </c>
      <c r="J29" s="69">
        <v>4.88</v>
      </c>
      <c r="K29" s="73">
        <f t="shared" si="0"/>
        <v>4.3418803418803416</v>
      </c>
    </row>
    <row r="30" spans="2:11" x14ac:dyDescent="0.25">
      <c r="B30" s="68" t="s">
        <v>222</v>
      </c>
      <c r="C30" s="69">
        <v>382</v>
      </c>
      <c r="D30" s="69">
        <v>5</v>
      </c>
      <c r="E30" s="70">
        <v>712</v>
      </c>
      <c r="F30" s="71">
        <v>654</v>
      </c>
      <c r="G30" s="69">
        <v>1778</v>
      </c>
      <c r="H30" s="72">
        <v>2072</v>
      </c>
      <c r="I30" s="69">
        <v>0.57999999999999996</v>
      </c>
      <c r="J30" s="69">
        <v>0</v>
      </c>
      <c r="K30" s="73">
        <f t="shared" si="0"/>
        <v>0.34362934362934361</v>
      </c>
    </row>
    <row r="31" spans="2:11" x14ac:dyDescent="0.25">
      <c r="B31" s="68" t="s">
        <v>223</v>
      </c>
      <c r="C31" s="69">
        <v>93</v>
      </c>
      <c r="D31" s="69">
        <v>6</v>
      </c>
      <c r="E31" s="70">
        <v>90</v>
      </c>
      <c r="F31" s="71">
        <v>567</v>
      </c>
      <c r="G31" s="69">
        <v>11</v>
      </c>
      <c r="H31" s="72">
        <v>151</v>
      </c>
      <c r="I31" s="69">
        <v>0.16</v>
      </c>
      <c r="J31" s="69">
        <v>0.55000000000000004</v>
      </c>
      <c r="K31" s="73">
        <f t="shared" si="0"/>
        <v>0.59602649006622521</v>
      </c>
    </row>
    <row r="32" spans="2:11" x14ac:dyDescent="0.25">
      <c r="B32" s="68" t="s">
        <v>224</v>
      </c>
      <c r="C32" s="69">
        <v>171</v>
      </c>
      <c r="D32" s="69">
        <v>157</v>
      </c>
      <c r="E32" s="70">
        <v>540</v>
      </c>
      <c r="F32" s="71">
        <v>451</v>
      </c>
      <c r="G32" s="69">
        <v>342</v>
      </c>
      <c r="H32" s="72">
        <v>391</v>
      </c>
      <c r="I32" s="69">
        <v>0.38</v>
      </c>
      <c r="J32" s="69">
        <v>0.46</v>
      </c>
      <c r="K32" s="73">
        <f t="shared" si="0"/>
        <v>1.381074168797954</v>
      </c>
    </row>
    <row r="33" spans="2:11" x14ac:dyDescent="0.25">
      <c r="B33" s="68" t="s">
        <v>226</v>
      </c>
      <c r="C33" s="69">
        <v>626</v>
      </c>
      <c r="D33" s="69">
        <v>603</v>
      </c>
      <c r="E33" s="70">
        <v>2260</v>
      </c>
      <c r="F33" s="71">
        <v>1806</v>
      </c>
      <c r="G33" s="69">
        <v>1035</v>
      </c>
      <c r="H33" s="72">
        <v>822</v>
      </c>
      <c r="I33" s="69">
        <v>0.35</v>
      </c>
      <c r="J33" s="69">
        <v>0.57999999999999996</v>
      </c>
      <c r="K33" s="73">
        <f t="shared" si="0"/>
        <v>2.7493917274939172</v>
      </c>
    </row>
    <row r="34" spans="2:11" x14ac:dyDescent="0.25">
      <c r="B34" s="68" t="s">
        <v>227</v>
      </c>
      <c r="C34" s="69">
        <v>525</v>
      </c>
      <c r="D34" s="69">
        <v>80</v>
      </c>
      <c r="E34" s="70">
        <v>453</v>
      </c>
      <c r="F34" s="71">
        <v>210</v>
      </c>
      <c r="G34" s="69">
        <v>18</v>
      </c>
      <c r="H34" s="72">
        <v>680</v>
      </c>
      <c r="I34" s="69">
        <v>2.5</v>
      </c>
      <c r="J34" s="69">
        <v>4.4400000000000004</v>
      </c>
      <c r="K34" s="73">
        <f t="shared" si="0"/>
        <v>0.66617647058823526</v>
      </c>
    </row>
    <row r="35" spans="2:11" x14ac:dyDescent="0.25">
      <c r="B35" s="68" t="s">
        <v>228</v>
      </c>
      <c r="C35" s="69">
        <v>2461</v>
      </c>
      <c r="D35" s="69">
        <v>1382</v>
      </c>
      <c r="E35" s="70">
        <v>2475</v>
      </c>
      <c r="F35" s="71">
        <v>384</v>
      </c>
      <c r="G35" s="69">
        <v>289</v>
      </c>
      <c r="H35" s="72">
        <v>1453</v>
      </c>
      <c r="I35" s="69">
        <v>6.41</v>
      </c>
      <c r="J35" s="69">
        <v>4.78</v>
      </c>
      <c r="K35" s="73">
        <f t="shared" si="0"/>
        <v>1.703372333103923</v>
      </c>
    </row>
    <row r="36" spans="2:11" x14ac:dyDescent="0.25">
      <c r="B36" s="68" t="s">
        <v>229</v>
      </c>
      <c r="C36" s="69">
        <v>1577</v>
      </c>
      <c r="D36" s="69">
        <v>1246</v>
      </c>
      <c r="E36" s="70">
        <v>2642</v>
      </c>
      <c r="F36" s="71">
        <v>1841</v>
      </c>
      <c r="G36" s="69">
        <v>597</v>
      </c>
      <c r="H36" s="72">
        <v>2200</v>
      </c>
      <c r="I36" s="69">
        <v>0.86</v>
      </c>
      <c r="J36" s="69">
        <v>2.09</v>
      </c>
      <c r="K36" s="73">
        <f t="shared" si="0"/>
        <v>1.2009090909090909</v>
      </c>
    </row>
    <row r="37" spans="2:11" x14ac:dyDescent="0.25">
      <c r="B37" s="68" t="s">
        <v>254</v>
      </c>
      <c r="C37" s="69">
        <v>11805</v>
      </c>
      <c r="D37" s="69">
        <v>5925</v>
      </c>
      <c r="E37" s="70">
        <v>8987</v>
      </c>
      <c r="F37" s="71">
        <v>9868</v>
      </c>
      <c r="G37" s="69">
        <v>9696</v>
      </c>
      <c r="H37" s="72">
        <v>21513</v>
      </c>
      <c r="I37" s="69">
        <v>1.2</v>
      </c>
      <c r="J37" s="69">
        <v>0.61</v>
      </c>
      <c r="K37" s="73">
        <f t="shared" si="0"/>
        <v>0.41774740854367126</v>
      </c>
    </row>
    <row r="38" spans="2:11" x14ac:dyDescent="0.25">
      <c r="B38" s="68" t="s">
        <v>230</v>
      </c>
      <c r="C38" s="69">
        <v>635</v>
      </c>
      <c r="D38" s="69">
        <v>186</v>
      </c>
      <c r="E38" s="70">
        <v>1377</v>
      </c>
      <c r="F38" s="71">
        <v>582</v>
      </c>
      <c r="G38" s="69">
        <v>192</v>
      </c>
      <c r="H38" s="72">
        <v>370</v>
      </c>
      <c r="I38" s="69">
        <v>1.0900000000000001</v>
      </c>
      <c r="J38" s="69">
        <v>0.97</v>
      </c>
      <c r="K38" s="73">
        <f t="shared" si="0"/>
        <v>3.7216216216216216</v>
      </c>
    </row>
    <row r="39" spans="2:11" x14ac:dyDescent="0.25">
      <c r="B39" s="68" t="s">
        <v>231</v>
      </c>
      <c r="C39" s="69">
        <v>652</v>
      </c>
      <c r="D39" s="69">
        <v>1764</v>
      </c>
      <c r="E39" s="70">
        <v>4422</v>
      </c>
      <c r="F39" s="71">
        <v>531</v>
      </c>
      <c r="G39" s="69">
        <v>99</v>
      </c>
      <c r="H39" s="72">
        <v>313</v>
      </c>
      <c r="I39" s="69">
        <v>1.23</v>
      </c>
      <c r="J39" s="69">
        <v>17.82</v>
      </c>
      <c r="K39" s="73">
        <f t="shared" si="0"/>
        <v>14.12779552715655</v>
      </c>
    </row>
    <row r="40" spans="2:11" x14ac:dyDescent="0.25">
      <c r="B40" s="68" t="s">
        <v>232</v>
      </c>
      <c r="C40" s="69">
        <v>226</v>
      </c>
      <c r="D40" s="69">
        <v>155</v>
      </c>
      <c r="E40" s="70">
        <v>913</v>
      </c>
      <c r="F40" s="71">
        <v>32</v>
      </c>
      <c r="G40" s="69">
        <v>95</v>
      </c>
      <c r="H40" s="72">
        <v>395</v>
      </c>
      <c r="I40" s="69">
        <v>7.06</v>
      </c>
      <c r="J40" s="69">
        <v>1.63</v>
      </c>
      <c r="K40" s="73">
        <f t="shared" si="0"/>
        <v>2.311392405063291</v>
      </c>
    </row>
    <row r="41" spans="2:11" x14ac:dyDescent="0.25">
      <c r="B41" s="68" t="s">
        <v>233</v>
      </c>
      <c r="C41" s="69">
        <v>796</v>
      </c>
      <c r="D41" s="69">
        <v>152</v>
      </c>
      <c r="E41" s="70">
        <v>1106</v>
      </c>
      <c r="F41" s="71">
        <v>2013</v>
      </c>
      <c r="G41" s="69">
        <v>2427</v>
      </c>
      <c r="H41" s="72">
        <v>2964</v>
      </c>
      <c r="I41" s="69">
        <v>0.4</v>
      </c>
      <c r="J41" s="69">
        <v>0.06</v>
      </c>
      <c r="K41" s="73">
        <f t="shared" si="0"/>
        <v>0.37314439946018896</v>
      </c>
    </row>
    <row r="42" spans="2:11" x14ac:dyDescent="0.25">
      <c r="B42" s="68" t="s">
        <v>234</v>
      </c>
      <c r="C42" s="69">
        <v>543</v>
      </c>
      <c r="D42" s="69">
        <v>210</v>
      </c>
      <c r="E42" s="70">
        <v>1213</v>
      </c>
      <c r="F42" s="71">
        <v>30</v>
      </c>
      <c r="G42" s="69">
        <v>0</v>
      </c>
      <c r="H42" s="72">
        <v>107</v>
      </c>
      <c r="I42" s="69">
        <v>18.100000000000001</v>
      </c>
      <c r="J42" s="69" t="s">
        <v>255</v>
      </c>
      <c r="K42" s="73">
        <f t="shared" si="0"/>
        <v>11.336448598130842</v>
      </c>
    </row>
    <row r="43" spans="2:11" x14ac:dyDescent="0.25">
      <c r="B43" s="68" t="s">
        <v>235</v>
      </c>
      <c r="C43" s="69">
        <v>2031</v>
      </c>
      <c r="D43" s="69">
        <v>819</v>
      </c>
      <c r="E43" s="70">
        <v>4116</v>
      </c>
      <c r="F43" s="71">
        <v>331</v>
      </c>
      <c r="G43" s="69">
        <v>93</v>
      </c>
      <c r="H43" s="72">
        <v>619</v>
      </c>
      <c r="I43" s="69">
        <v>6.14</v>
      </c>
      <c r="J43" s="69">
        <v>8.81</v>
      </c>
      <c r="K43" s="73">
        <f t="shared" si="0"/>
        <v>6.6494345718901453</v>
      </c>
    </row>
    <row r="44" spans="2:11" x14ac:dyDescent="0.25">
      <c r="B44" s="68" t="s">
        <v>236</v>
      </c>
      <c r="C44" s="69">
        <v>1058</v>
      </c>
      <c r="D44" s="69">
        <v>406</v>
      </c>
      <c r="E44" s="70">
        <v>3843</v>
      </c>
      <c r="F44" s="71">
        <v>678</v>
      </c>
      <c r="G44" s="69">
        <v>389</v>
      </c>
      <c r="H44" s="72">
        <v>262</v>
      </c>
      <c r="I44" s="69">
        <v>1.56</v>
      </c>
      <c r="J44" s="69">
        <v>1.04</v>
      </c>
      <c r="K44" s="73">
        <f t="shared" si="0"/>
        <v>14.66793893129771</v>
      </c>
    </row>
    <row r="45" spans="2:11" x14ac:dyDescent="0.25">
      <c r="B45" s="68" t="s">
        <v>237</v>
      </c>
      <c r="C45" s="69">
        <v>109</v>
      </c>
      <c r="D45" s="69">
        <v>20</v>
      </c>
      <c r="E45" s="70">
        <v>813</v>
      </c>
      <c r="F45" s="71">
        <v>265</v>
      </c>
      <c r="G45" s="69">
        <v>155</v>
      </c>
      <c r="H45" s="72">
        <v>832</v>
      </c>
      <c r="I45" s="69">
        <v>0.41</v>
      </c>
      <c r="J45" s="69">
        <v>0.13</v>
      </c>
      <c r="K45" s="73">
        <f t="shared" si="0"/>
        <v>0.97716346153846156</v>
      </c>
    </row>
    <row r="46" spans="2:11" x14ac:dyDescent="0.25">
      <c r="B46" s="68" t="s">
        <v>238</v>
      </c>
      <c r="C46" s="69">
        <v>375</v>
      </c>
      <c r="D46" s="69">
        <v>231</v>
      </c>
      <c r="E46" s="70">
        <v>568</v>
      </c>
      <c r="F46" s="71">
        <v>558</v>
      </c>
      <c r="G46" s="69">
        <v>401</v>
      </c>
      <c r="H46" s="72">
        <v>1130</v>
      </c>
      <c r="I46" s="69">
        <v>0.67</v>
      </c>
      <c r="J46" s="69">
        <v>0.57999999999999996</v>
      </c>
      <c r="K46" s="73">
        <f t="shared" si="0"/>
        <v>0.50265486725663722</v>
      </c>
    </row>
    <row r="47" spans="2:11" x14ac:dyDescent="0.25">
      <c r="B47" s="68" t="s">
        <v>239</v>
      </c>
      <c r="C47" s="69">
        <v>385</v>
      </c>
      <c r="D47" s="69">
        <v>127</v>
      </c>
      <c r="E47" s="70">
        <v>612</v>
      </c>
      <c r="F47" s="71">
        <v>1302</v>
      </c>
      <c r="G47" s="69">
        <v>128</v>
      </c>
      <c r="H47" s="72">
        <v>2401</v>
      </c>
      <c r="I47" s="69">
        <v>0.3</v>
      </c>
      <c r="J47" s="69">
        <v>0.99</v>
      </c>
      <c r="K47" s="73">
        <f t="shared" si="0"/>
        <v>0.25489379425239483</v>
      </c>
    </row>
    <row r="48" spans="2:11" x14ac:dyDescent="0.25">
      <c r="B48" s="68" t="s">
        <v>240</v>
      </c>
      <c r="C48" s="69">
        <v>1522</v>
      </c>
      <c r="D48" s="69">
        <v>2416</v>
      </c>
      <c r="E48" s="70">
        <v>3481</v>
      </c>
      <c r="F48" s="71">
        <v>835</v>
      </c>
      <c r="G48" s="69">
        <v>224</v>
      </c>
      <c r="H48" s="72">
        <v>1384</v>
      </c>
      <c r="I48" s="69">
        <v>1.82</v>
      </c>
      <c r="J48" s="69">
        <v>10.79</v>
      </c>
      <c r="K48" s="73">
        <f t="shared" si="0"/>
        <v>2.5151734104046244</v>
      </c>
    </row>
    <row r="49" spans="2:11" x14ac:dyDescent="0.25">
      <c r="B49" s="68" t="s">
        <v>241</v>
      </c>
      <c r="C49" s="69">
        <v>540</v>
      </c>
      <c r="D49" s="69">
        <v>319</v>
      </c>
      <c r="E49" s="70">
        <v>458</v>
      </c>
      <c r="F49" s="71">
        <v>301</v>
      </c>
      <c r="G49" s="69">
        <v>91</v>
      </c>
      <c r="H49" s="72">
        <v>619</v>
      </c>
      <c r="I49" s="69">
        <v>1.79</v>
      </c>
      <c r="J49" s="69">
        <v>3.51</v>
      </c>
      <c r="K49" s="73">
        <f t="shared" si="0"/>
        <v>0.73990306946688211</v>
      </c>
    </row>
    <row r="50" spans="2:11" x14ac:dyDescent="0.25">
      <c r="B50" s="68" t="s">
        <v>242</v>
      </c>
      <c r="C50" s="69">
        <v>335</v>
      </c>
      <c r="D50" s="69">
        <v>583</v>
      </c>
      <c r="E50" s="70">
        <v>640</v>
      </c>
      <c r="F50" s="71">
        <v>208</v>
      </c>
      <c r="G50" s="69">
        <v>57</v>
      </c>
      <c r="H50" s="72">
        <v>791</v>
      </c>
      <c r="I50" s="69">
        <v>1.61</v>
      </c>
      <c r="J50" s="69">
        <v>10.23</v>
      </c>
      <c r="K50" s="73">
        <f t="shared" si="0"/>
        <v>0.80910240202275596</v>
      </c>
    </row>
    <row r="51" spans="2:11" x14ac:dyDescent="0.25">
      <c r="B51" s="68" t="s">
        <v>243</v>
      </c>
      <c r="C51" s="69">
        <v>143</v>
      </c>
      <c r="D51" s="69">
        <v>18</v>
      </c>
      <c r="E51" s="70">
        <v>342</v>
      </c>
      <c r="F51" s="71">
        <v>275</v>
      </c>
      <c r="G51" s="69">
        <v>142</v>
      </c>
      <c r="H51" s="72">
        <v>527</v>
      </c>
      <c r="I51" s="69">
        <v>0.52</v>
      </c>
      <c r="J51" s="69">
        <v>0.13</v>
      </c>
      <c r="K51" s="73">
        <f t="shared" si="0"/>
        <v>0.64895635673624286</v>
      </c>
    </row>
    <row r="52" spans="2:11" x14ac:dyDescent="0.25">
      <c r="B52" s="68" t="s">
        <v>244</v>
      </c>
      <c r="C52" s="69">
        <v>1164</v>
      </c>
      <c r="D52" s="69">
        <v>638</v>
      </c>
      <c r="E52" s="70">
        <v>1406</v>
      </c>
      <c r="F52" s="71">
        <v>616</v>
      </c>
      <c r="G52" s="69">
        <v>381</v>
      </c>
      <c r="H52" s="72">
        <v>734</v>
      </c>
      <c r="I52" s="69">
        <v>1.89</v>
      </c>
      <c r="J52" s="69">
        <v>1.67</v>
      </c>
      <c r="K52" s="73">
        <f t="shared" si="0"/>
        <v>1.9155313351498637</v>
      </c>
    </row>
    <row r="53" spans="2:11" x14ac:dyDescent="0.25">
      <c r="B53" s="68" t="s">
        <v>245</v>
      </c>
      <c r="C53" s="69">
        <v>66</v>
      </c>
      <c r="D53" s="69">
        <v>15</v>
      </c>
      <c r="E53" s="70">
        <v>137</v>
      </c>
      <c r="F53" s="71">
        <v>428</v>
      </c>
      <c r="G53" s="69">
        <v>466</v>
      </c>
      <c r="H53" s="72">
        <v>296</v>
      </c>
      <c r="I53" s="69">
        <v>0.15</v>
      </c>
      <c r="J53" s="69">
        <v>0.03</v>
      </c>
      <c r="K53" s="73">
        <f t="shared" si="0"/>
        <v>0.46283783783783783</v>
      </c>
    </row>
    <row r="54" spans="2:11" x14ac:dyDescent="0.25">
      <c r="B54" s="68" t="s">
        <v>246</v>
      </c>
      <c r="C54" s="69">
        <v>169</v>
      </c>
      <c r="D54" s="69">
        <v>187</v>
      </c>
      <c r="E54" s="70">
        <v>1381</v>
      </c>
      <c r="F54" s="71">
        <v>216</v>
      </c>
      <c r="G54" s="69">
        <v>233</v>
      </c>
      <c r="H54" s="72">
        <v>807</v>
      </c>
      <c r="I54" s="69">
        <v>0.78</v>
      </c>
      <c r="J54" s="69">
        <v>0.8</v>
      </c>
      <c r="K54" s="73">
        <f t="shared" si="0"/>
        <v>1.711276332094176</v>
      </c>
    </row>
    <row r="55" spans="2:11" x14ac:dyDescent="0.25">
      <c r="B55" s="74" t="s">
        <v>192</v>
      </c>
      <c r="C55" s="75">
        <v>36349</v>
      </c>
      <c r="D55" s="75">
        <v>23661</v>
      </c>
      <c r="E55" s="75">
        <v>71336</v>
      </c>
      <c r="F55" s="76">
        <v>32128</v>
      </c>
      <c r="G55" s="75">
        <v>26979</v>
      </c>
      <c r="H55" s="75">
        <v>49656</v>
      </c>
      <c r="I55" s="75">
        <v>1.1299999999999999</v>
      </c>
      <c r="J55" s="75">
        <v>0.88</v>
      </c>
      <c r="K55" s="77">
        <f t="shared" si="0"/>
        <v>1.4366038343805381</v>
      </c>
    </row>
    <row r="56" spans="2:11" x14ac:dyDescent="0.25"/>
    <row r="57" spans="2:11" ht="15.75" x14ac:dyDescent="0.3">
      <c r="B57" s="162" t="s">
        <v>418</v>
      </c>
    </row>
    <row r="58" spans="2:11" x14ac:dyDescent="0.25"/>
    <row r="59" spans="2:11" hidden="1" x14ac:dyDescent="0.25"/>
    <row r="60" spans="2:11" hidden="1" x14ac:dyDescent="0.25"/>
    <row r="61" spans="2:11" hidden="1" x14ac:dyDescent="0.25"/>
    <row r="62" spans="2:11" hidden="1" x14ac:dyDescent="0.25"/>
    <row r="63" spans="2:11" hidden="1" x14ac:dyDescent="0.25"/>
    <row r="64" spans="2: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15">
    <mergeCell ref="B21:B22"/>
    <mergeCell ref="B2:F4"/>
    <mergeCell ref="C11:C12"/>
    <mergeCell ref="E11:F13"/>
    <mergeCell ref="C14:C18"/>
    <mergeCell ref="D14:E14"/>
    <mergeCell ref="D15:E15"/>
    <mergeCell ref="D16:E16"/>
    <mergeCell ref="D17:E17"/>
    <mergeCell ref="D18:E18"/>
    <mergeCell ref="C5:F6"/>
    <mergeCell ref="C7:F7"/>
    <mergeCell ref="C8:F8"/>
    <mergeCell ref="C9:F9"/>
    <mergeCell ref="B10:F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3"/>
  <sheetViews>
    <sheetView showGridLines="0" showRowColHeaders="0" zoomScaleNormal="100" workbookViewId="0">
      <selection activeCell="H102" sqref="H102"/>
    </sheetView>
  </sheetViews>
  <sheetFormatPr baseColWidth="10" defaultColWidth="0" defaultRowHeight="15" zeroHeight="1" x14ac:dyDescent="0.25"/>
  <cols>
    <col min="1" max="1" width="4.28515625" customWidth="1"/>
    <col min="2" max="2" width="37.85546875" customWidth="1"/>
    <col min="3" max="3" width="52.140625" customWidth="1"/>
    <col min="4" max="7" width="17" customWidth="1"/>
    <col min="8" max="8" width="4.28515625" customWidth="1"/>
    <col min="9" max="9" width="16.85546875" hidden="1" customWidth="1"/>
    <col min="10" max="10" width="15.5703125" hidden="1" customWidth="1"/>
    <col min="11" max="16384" width="11.42578125" hidden="1"/>
  </cols>
  <sheetData>
    <row r="1" spans="2:7" x14ac:dyDescent="0.25"/>
    <row r="2" spans="2:7" x14ac:dyDescent="0.25">
      <c r="B2" s="272" t="s">
        <v>29</v>
      </c>
      <c r="C2" s="273"/>
      <c r="D2" s="273"/>
      <c r="E2" s="273"/>
      <c r="F2" s="273"/>
      <c r="G2" s="273"/>
    </row>
    <row r="3" spans="2:7" x14ac:dyDescent="0.25">
      <c r="B3" s="272"/>
      <c r="C3" s="273"/>
      <c r="D3" s="273"/>
      <c r="E3" s="273"/>
      <c r="F3" s="273"/>
      <c r="G3" s="273"/>
    </row>
    <row r="4" spans="2:7" x14ac:dyDescent="0.25">
      <c r="B4" s="272"/>
      <c r="C4" s="273"/>
      <c r="D4" s="273"/>
      <c r="E4" s="273"/>
      <c r="F4" s="273"/>
      <c r="G4" s="273"/>
    </row>
    <row r="5" spans="2:7" ht="23.1" customHeight="1" x14ac:dyDescent="0.25">
      <c r="B5" s="30" t="s">
        <v>195</v>
      </c>
      <c r="C5" s="281" t="s">
        <v>304</v>
      </c>
      <c r="D5" s="256">
        <v>2023</v>
      </c>
      <c r="E5" s="256"/>
      <c r="F5" s="256">
        <v>2024</v>
      </c>
      <c r="G5" s="256"/>
    </row>
    <row r="6" spans="2:7" ht="48" customHeight="1" x14ac:dyDescent="0.25">
      <c r="B6" s="106">
        <v>2</v>
      </c>
      <c r="C6" s="281"/>
      <c r="D6" s="282">
        <f>(D99/F99)</f>
        <v>0.23234624145785876</v>
      </c>
      <c r="E6" s="282"/>
      <c r="F6" s="282">
        <f>(E99/G99)</f>
        <v>0.12743362831858407</v>
      </c>
      <c r="G6" s="282"/>
    </row>
    <row r="7" spans="2:7" ht="72" customHeight="1" x14ac:dyDescent="0.25">
      <c r="B7" s="107" t="s">
        <v>305</v>
      </c>
      <c r="C7" s="108" t="s">
        <v>306</v>
      </c>
      <c r="D7" s="282"/>
      <c r="E7" s="282"/>
      <c r="F7" s="282"/>
      <c r="G7" s="282"/>
    </row>
    <row r="8" spans="2:7" ht="33" customHeight="1" x14ac:dyDescent="0.25">
      <c r="B8" s="109" t="s">
        <v>290</v>
      </c>
      <c r="C8" s="261" t="s">
        <v>307</v>
      </c>
      <c r="D8" s="261"/>
      <c r="E8" s="261"/>
      <c r="F8" s="261"/>
      <c r="G8" s="261"/>
    </row>
    <row r="9" spans="2:7" ht="42" customHeight="1" x14ac:dyDescent="0.25">
      <c r="B9" s="109" t="s">
        <v>292</v>
      </c>
      <c r="C9" s="261" t="s">
        <v>308</v>
      </c>
      <c r="D9" s="261"/>
      <c r="E9" s="261"/>
      <c r="F9" s="261"/>
      <c r="G9" s="261"/>
    </row>
    <row r="10" spans="2:7" ht="30" customHeight="1" x14ac:dyDescent="0.25">
      <c r="B10" s="262" t="s">
        <v>46</v>
      </c>
      <c r="C10" s="262"/>
      <c r="D10" s="262"/>
      <c r="E10" s="262"/>
      <c r="F10" s="262"/>
      <c r="G10" s="262"/>
    </row>
    <row r="11" spans="2:7" x14ac:dyDescent="0.25">
      <c r="B11" s="258" t="s">
        <v>294</v>
      </c>
      <c r="C11" s="259" t="s">
        <v>47</v>
      </c>
      <c r="D11" s="258" t="s">
        <v>295</v>
      </c>
      <c r="E11" s="258"/>
      <c r="F11" s="263"/>
      <c r="G11" s="263"/>
    </row>
    <row r="12" spans="2:7" x14ac:dyDescent="0.25">
      <c r="B12" s="258"/>
      <c r="C12" s="259"/>
      <c r="D12" s="258"/>
      <c r="E12" s="258"/>
      <c r="F12" s="263"/>
      <c r="G12" s="263"/>
    </row>
    <row r="13" spans="2:7" ht="24" customHeight="1" x14ac:dyDescent="0.25">
      <c r="B13" s="110" t="s">
        <v>296</v>
      </c>
      <c r="C13" s="111" t="s">
        <v>49</v>
      </c>
      <c r="D13" s="258"/>
      <c r="E13" s="258"/>
      <c r="F13" s="263"/>
      <c r="G13" s="263"/>
    </row>
    <row r="14" spans="2:7" x14ac:dyDescent="0.25">
      <c r="B14" s="258" t="s">
        <v>297</v>
      </c>
      <c r="C14" s="259" t="s">
        <v>309</v>
      </c>
      <c r="D14" s="258" t="s">
        <v>298</v>
      </c>
      <c r="E14" s="258"/>
      <c r="F14" s="260" t="s">
        <v>69</v>
      </c>
      <c r="G14" s="260"/>
    </row>
    <row r="15" spans="2:7" x14ac:dyDescent="0.25">
      <c r="B15" s="258"/>
      <c r="C15" s="259"/>
      <c r="D15" s="258"/>
      <c r="E15" s="258"/>
      <c r="F15" s="260"/>
      <c r="G15" s="260"/>
    </row>
    <row r="16" spans="2:7" x14ac:dyDescent="0.25">
      <c r="B16" s="258"/>
      <c r="C16" s="259"/>
      <c r="D16" s="258" t="s">
        <v>52</v>
      </c>
      <c r="E16" s="258"/>
      <c r="F16" s="260" t="s">
        <v>299</v>
      </c>
      <c r="G16" s="260"/>
    </row>
    <row r="17" spans="1:8" x14ac:dyDescent="0.25">
      <c r="B17" s="258"/>
      <c r="C17" s="259"/>
      <c r="D17" s="258"/>
      <c r="E17" s="258"/>
      <c r="F17" s="260"/>
      <c r="G17" s="260"/>
    </row>
    <row r="18" spans="1:8" ht="24" customHeight="1" x14ac:dyDescent="0.3">
      <c r="B18" s="112" t="s">
        <v>300</v>
      </c>
    </row>
    <row r="19" spans="1:8" s="119" customFormat="1" ht="68.099999999999994" customHeight="1" x14ac:dyDescent="0.25">
      <c r="A19"/>
      <c r="H19"/>
    </row>
    <row r="20" spans="1:8" ht="114" customHeight="1" x14ac:dyDescent="0.3">
      <c r="B20" s="265"/>
      <c r="C20" s="265"/>
      <c r="D20" s="266" t="s">
        <v>310</v>
      </c>
      <c r="E20" s="267"/>
      <c r="F20" s="266" t="s">
        <v>311</v>
      </c>
      <c r="G20" s="283"/>
    </row>
    <row r="21" spans="1:8" ht="16.5" thickBot="1" x14ac:dyDescent="0.35">
      <c r="B21" s="284" t="s">
        <v>312</v>
      </c>
      <c r="C21" s="285"/>
      <c r="D21" s="120">
        <v>2023</v>
      </c>
      <c r="E21" s="120">
        <v>2024</v>
      </c>
      <c r="F21" s="120">
        <v>2023</v>
      </c>
      <c r="G21" s="120">
        <v>2024</v>
      </c>
    </row>
    <row r="22" spans="1:8" ht="15.75" thickTop="1" x14ac:dyDescent="0.25">
      <c r="B22" s="270" t="s">
        <v>75</v>
      </c>
      <c r="C22" s="270"/>
      <c r="D22" s="116">
        <v>31</v>
      </c>
      <c r="E22" s="116">
        <v>35.000120000000003</v>
      </c>
      <c r="F22" s="116">
        <v>293</v>
      </c>
      <c r="G22" s="116">
        <v>292.00036</v>
      </c>
    </row>
    <row r="23" spans="1:8" x14ac:dyDescent="0.25">
      <c r="B23" s="264" t="s">
        <v>76</v>
      </c>
      <c r="C23" s="264"/>
      <c r="D23" s="117">
        <v>17</v>
      </c>
      <c r="E23" s="117">
        <v>23</v>
      </c>
      <c r="F23" s="117">
        <v>35</v>
      </c>
      <c r="G23" s="117">
        <v>96.000029999999995</v>
      </c>
    </row>
    <row r="24" spans="1:8" x14ac:dyDescent="0.25">
      <c r="B24" s="264" t="s">
        <v>90</v>
      </c>
      <c r="C24" s="264"/>
      <c r="D24" s="117">
        <v>0</v>
      </c>
      <c r="E24" s="117">
        <v>3.0000000000000001E-5</v>
      </c>
      <c r="F24" s="117">
        <v>40</v>
      </c>
      <c r="G24" s="117">
        <v>15.00006</v>
      </c>
    </row>
    <row r="25" spans="1:8" x14ac:dyDescent="0.25">
      <c r="B25" s="264" t="s">
        <v>93</v>
      </c>
      <c r="C25" s="264"/>
      <c r="D25" s="117">
        <v>0</v>
      </c>
      <c r="E25" s="117">
        <v>0</v>
      </c>
      <c r="F25" s="117">
        <v>14</v>
      </c>
      <c r="G25" s="117">
        <v>0</v>
      </c>
    </row>
    <row r="26" spans="1:8" x14ac:dyDescent="0.25">
      <c r="B26" s="264" t="s">
        <v>94</v>
      </c>
      <c r="C26" s="264"/>
      <c r="D26" s="117">
        <v>0</v>
      </c>
      <c r="E26" s="117">
        <v>0</v>
      </c>
      <c r="F26" s="117">
        <v>88</v>
      </c>
      <c r="G26" s="117">
        <v>0</v>
      </c>
    </row>
    <row r="27" spans="1:8" x14ac:dyDescent="0.25">
      <c r="B27" s="264" t="s">
        <v>95</v>
      </c>
      <c r="C27" s="264"/>
      <c r="D27" s="117">
        <v>0</v>
      </c>
      <c r="E27" s="117">
        <v>3.0000000000000001E-5</v>
      </c>
      <c r="F27" s="117">
        <v>0</v>
      </c>
      <c r="G27" s="117">
        <v>9.0000000000000006E-5</v>
      </c>
    </row>
    <row r="28" spans="1:8" x14ac:dyDescent="0.25">
      <c r="B28" s="264" t="s">
        <v>96</v>
      </c>
      <c r="C28" s="264"/>
      <c r="D28" s="117">
        <v>3</v>
      </c>
      <c r="E28" s="117">
        <v>3</v>
      </c>
      <c r="F28" s="117">
        <v>1</v>
      </c>
      <c r="G28" s="117">
        <v>30.000029999999999</v>
      </c>
    </row>
    <row r="29" spans="1:8" x14ac:dyDescent="0.25">
      <c r="B29" s="264" t="s">
        <v>97</v>
      </c>
      <c r="C29" s="264"/>
      <c r="D29" s="117">
        <v>0</v>
      </c>
      <c r="E29" s="117">
        <v>2</v>
      </c>
      <c r="F29" s="117">
        <v>44</v>
      </c>
      <c r="G29" s="117">
        <v>112</v>
      </c>
    </row>
    <row r="30" spans="1:8" x14ac:dyDescent="0.25">
      <c r="B30" s="264" t="s">
        <v>98</v>
      </c>
      <c r="C30" s="264"/>
      <c r="D30" s="117">
        <v>0</v>
      </c>
      <c r="E30" s="117">
        <v>1</v>
      </c>
      <c r="F30" s="117">
        <v>0</v>
      </c>
      <c r="G30" s="117">
        <v>23.000029999999999</v>
      </c>
    </row>
    <row r="31" spans="1:8" x14ac:dyDescent="0.25">
      <c r="B31" s="264" t="s">
        <v>99</v>
      </c>
      <c r="C31" s="264"/>
      <c r="D31" s="117">
        <v>11</v>
      </c>
      <c r="E31" s="117">
        <v>6</v>
      </c>
      <c r="F31" s="117">
        <v>38</v>
      </c>
      <c r="G31" s="117">
        <v>3</v>
      </c>
    </row>
    <row r="32" spans="1:8" x14ac:dyDescent="0.25">
      <c r="B32" s="264" t="s">
        <v>100</v>
      </c>
      <c r="C32" s="264"/>
      <c r="D32" s="117">
        <v>0</v>
      </c>
      <c r="E32" s="117">
        <v>3.0000000000000001E-5</v>
      </c>
      <c r="F32" s="117">
        <v>33</v>
      </c>
      <c r="G32" s="117">
        <v>13.000029999999999</v>
      </c>
    </row>
    <row r="33" spans="2:7" x14ac:dyDescent="0.25">
      <c r="B33" s="264" t="s">
        <v>101</v>
      </c>
      <c r="C33" s="264"/>
      <c r="D33" s="117">
        <v>0</v>
      </c>
      <c r="E33" s="117">
        <v>3.0000000000000001E-5</v>
      </c>
      <c r="F33" s="117">
        <v>0</v>
      </c>
      <c r="G33" s="117">
        <v>9.0000000000000006E-5</v>
      </c>
    </row>
    <row r="34" spans="2:7" x14ac:dyDescent="0.25">
      <c r="B34" s="270" t="s">
        <v>102</v>
      </c>
      <c r="C34" s="270"/>
      <c r="D34" s="116">
        <v>211</v>
      </c>
      <c r="E34" s="116">
        <v>90.000050000000002</v>
      </c>
      <c r="F34" s="116">
        <v>61</v>
      </c>
      <c r="G34" s="116">
        <v>259.00011999999998</v>
      </c>
    </row>
    <row r="35" spans="2:7" x14ac:dyDescent="0.25">
      <c r="B35" s="264" t="s">
        <v>103</v>
      </c>
      <c r="C35" s="264"/>
      <c r="D35" s="117">
        <v>0</v>
      </c>
      <c r="E35" s="117">
        <v>2</v>
      </c>
      <c r="F35" s="117">
        <v>1</v>
      </c>
      <c r="G35" s="117">
        <v>1</v>
      </c>
    </row>
    <row r="36" spans="2:7" x14ac:dyDescent="0.25">
      <c r="B36" s="264" t="s">
        <v>106</v>
      </c>
      <c r="C36" s="264"/>
      <c r="D36" s="117">
        <v>191</v>
      </c>
      <c r="E36" s="117">
        <v>83</v>
      </c>
      <c r="F36" s="117">
        <v>51</v>
      </c>
      <c r="G36" s="117">
        <v>244.00003000000001</v>
      </c>
    </row>
    <row r="37" spans="2:7" x14ac:dyDescent="0.25">
      <c r="B37" s="264" t="s">
        <v>109</v>
      </c>
      <c r="C37" s="264"/>
      <c r="D37" s="117">
        <v>0</v>
      </c>
      <c r="E37" s="117">
        <v>1</v>
      </c>
      <c r="F37" s="117">
        <v>0</v>
      </c>
      <c r="G37" s="117">
        <v>0</v>
      </c>
    </row>
    <row r="38" spans="2:7" x14ac:dyDescent="0.25">
      <c r="B38" s="264" t="s">
        <v>111</v>
      </c>
      <c r="C38" s="264"/>
      <c r="D38" s="117">
        <v>0</v>
      </c>
      <c r="E38" s="117">
        <v>3.0000000000000001E-5</v>
      </c>
      <c r="F38" s="117">
        <v>1</v>
      </c>
      <c r="G38" s="117">
        <v>12.000030000000001</v>
      </c>
    </row>
    <row r="39" spans="2:7" x14ac:dyDescent="0.25">
      <c r="B39" s="264" t="s">
        <v>112</v>
      </c>
      <c r="C39" s="264"/>
      <c r="D39" s="117">
        <v>20</v>
      </c>
      <c r="E39" s="117">
        <v>2</v>
      </c>
      <c r="F39" s="117">
        <v>8</v>
      </c>
      <c r="G39" s="117">
        <v>1</v>
      </c>
    </row>
    <row r="40" spans="2:7" x14ac:dyDescent="0.25">
      <c r="B40" s="264" t="s">
        <v>113</v>
      </c>
      <c r="C40" s="264"/>
      <c r="D40" s="117">
        <v>0</v>
      </c>
      <c r="E40" s="117">
        <v>2</v>
      </c>
      <c r="F40" s="117">
        <v>0</v>
      </c>
      <c r="G40" s="117">
        <v>1</v>
      </c>
    </row>
    <row r="41" spans="2:7" x14ac:dyDescent="0.25">
      <c r="B41" s="264" t="s">
        <v>115</v>
      </c>
      <c r="C41" s="264"/>
      <c r="D41" s="117"/>
      <c r="E41" s="117">
        <v>2.0000000000000002E-5</v>
      </c>
      <c r="F41" s="117"/>
      <c r="G41" s="117">
        <v>6.0000000000000008E-5</v>
      </c>
    </row>
    <row r="42" spans="2:7" x14ac:dyDescent="0.25">
      <c r="B42" s="270" t="s">
        <v>117</v>
      </c>
      <c r="C42" s="270"/>
      <c r="D42" s="116">
        <v>104.00009</v>
      </c>
      <c r="E42" s="116">
        <v>56.000340000000008</v>
      </c>
      <c r="F42" s="116">
        <v>1229.00017</v>
      </c>
      <c r="G42" s="116">
        <v>1433.0009399999999</v>
      </c>
    </row>
    <row r="43" spans="2:7" x14ac:dyDescent="0.25">
      <c r="B43" s="264" t="s">
        <v>118</v>
      </c>
      <c r="C43" s="264"/>
      <c r="D43" s="117">
        <v>2.0000000000000002E-5</v>
      </c>
      <c r="E43" s="117">
        <v>1</v>
      </c>
      <c r="F43" s="117">
        <v>6.0000000000000008E-5</v>
      </c>
      <c r="G43" s="117">
        <v>4</v>
      </c>
    </row>
    <row r="44" spans="2:7" x14ac:dyDescent="0.25">
      <c r="B44" s="264" t="s">
        <v>120</v>
      </c>
      <c r="C44" s="264"/>
      <c r="D44" s="117">
        <v>2.0000000000000002E-5</v>
      </c>
      <c r="E44" s="117">
        <v>3.0000000000000001E-5</v>
      </c>
      <c r="F44" s="117">
        <v>30</v>
      </c>
      <c r="G44" s="117">
        <v>9.0000000000000006E-5</v>
      </c>
    </row>
    <row r="45" spans="2:7" x14ac:dyDescent="0.25">
      <c r="B45" s="264" t="s">
        <v>121</v>
      </c>
      <c r="C45" s="264"/>
      <c r="D45" s="117">
        <v>0</v>
      </c>
      <c r="E45" s="117">
        <v>0</v>
      </c>
      <c r="F45" s="117">
        <v>1</v>
      </c>
      <c r="G45" s="117">
        <v>0</v>
      </c>
    </row>
    <row r="46" spans="2:7" x14ac:dyDescent="0.25">
      <c r="B46" s="264" t="s">
        <v>122</v>
      </c>
      <c r="C46" s="264"/>
      <c r="D46" s="117">
        <v>0</v>
      </c>
      <c r="E46" s="117">
        <v>3.0000000000000001E-5</v>
      </c>
      <c r="F46" s="117">
        <v>3</v>
      </c>
      <c r="G46" s="117">
        <v>2.0000599999999999</v>
      </c>
    </row>
    <row r="47" spans="2:7" x14ac:dyDescent="0.25">
      <c r="B47" s="264" t="s">
        <v>123</v>
      </c>
      <c r="C47" s="264"/>
      <c r="D47" s="117">
        <v>0</v>
      </c>
      <c r="E47" s="117">
        <v>2.0000000000000002E-5</v>
      </c>
      <c r="F47" s="117">
        <v>10</v>
      </c>
      <c r="G47" s="117">
        <v>4.0000200000000001</v>
      </c>
    </row>
    <row r="48" spans="2:7" x14ac:dyDescent="0.25">
      <c r="B48" s="264" t="s">
        <v>124</v>
      </c>
      <c r="C48" s="264"/>
      <c r="D48" s="117">
        <v>1</v>
      </c>
      <c r="E48" s="117">
        <v>0</v>
      </c>
      <c r="F48" s="117">
        <v>14</v>
      </c>
      <c r="G48" s="117">
        <v>32</v>
      </c>
    </row>
    <row r="49" spans="2:7" x14ac:dyDescent="0.25">
      <c r="B49" s="264" t="s">
        <v>125</v>
      </c>
      <c r="C49" s="264"/>
      <c r="D49" s="117"/>
      <c r="E49" s="117">
        <v>3.0000000000000001E-5</v>
      </c>
      <c r="F49" s="117"/>
      <c r="G49" s="117">
        <v>1.0000599999999999</v>
      </c>
    </row>
    <row r="50" spans="2:7" x14ac:dyDescent="0.25">
      <c r="B50" s="264" t="s">
        <v>126</v>
      </c>
      <c r="C50" s="264"/>
      <c r="D50" s="117">
        <v>2</v>
      </c>
      <c r="E50" s="117">
        <v>1</v>
      </c>
      <c r="F50" s="117">
        <v>28</v>
      </c>
      <c r="G50" s="117">
        <v>11</v>
      </c>
    </row>
    <row r="51" spans="2:7" x14ac:dyDescent="0.25">
      <c r="B51" s="264" t="s">
        <v>127</v>
      </c>
      <c r="C51" s="264"/>
      <c r="D51" s="117">
        <v>0</v>
      </c>
      <c r="E51" s="117">
        <v>0</v>
      </c>
      <c r="F51" s="117">
        <v>0</v>
      </c>
      <c r="G51" s="117">
        <v>2.0000000000000002E-5</v>
      </c>
    </row>
    <row r="52" spans="2:7" x14ac:dyDescent="0.25">
      <c r="B52" s="264" t="s">
        <v>128</v>
      </c>
      <c r="C52" s="264"/>
      <c r="D52" s="117">
        <v>3</v>
      </c>
      <c r="E52" s="117">
        <v>0</v>
      </c>
      <c r="F52" s="117">
        <v>22.000019999999999</v>
      </c>
      <c r="G52" s="117">
        <v>15</v>
      </c>
    </row>
    <row r="53" spans="2:7" x14ac:dyDescent="0.25">
      <c r="B53" s="264" t="s">
        <v>129</v>
      </c>
      <c r="C53" s="264"/>
      <c r="D53" s="117">
        <v>7</v>
      </c>
      <c r="E53" s="117">
        <v>0</v>
      </c>
      <c r="F53" s="117">
        <v>119</v>
      </c>
      <c r="G53" s="117">
        <v>116</v>
      </c>
    </row>
    <row r="54" spans="2:7" x14ac:dyDescent="0.25">
      <c r="B54" s="264" t="s">
        <v>130</v>
      </c>
      <c r="C54" s="264"/>
      <c r="D54" s="117">
        <v>3</v>
      </c>
      <c r="E54" s="117">
        <v>0</v>
      </c>
      <c r="F54" s="117">
        <v>31</v>
      </c>
      <c r="G54" s="117">
        <v>0</v>
      </c>
    </row>
    <row r="55" spans="2:7" x14ac:dyDescent="0.25">
      <c r="B55" s="264" t="s">
        <v>131</v>
      </c>
      <c r="C55" s="264"/>
      <c r="D55" s="117">
        <v>14</v>
      </c>
      <c r="E55" s="117">
        <v>2.0000000000000002E-5</v>
      </c>
      <c r="F55" s="117">
        <v>304</v>
      </c>
      <c r="G55" s="117">
        <v>6.0000000000000008E-5</v>
      </c>
    </row>
    <row r="56" spans="2:7" x14ac:dyDescent="0.25">
      <c r="B56" s="264" t="s">
        <v>133</v>
      </c>
      <c r="C56" s="264"/>
      <c r="D56" s="117">
        <v>2.0000000000000002E-5</v>
      </c>
      <c r="E56" s="117">
        <v>0</v>
      </c>
      <c r="F56" s="117">
        <v>99</v>
      </c>
      <c r="G56" s="117">
        <v>9.0000300000000006</v>
      </c>
    </row>
    <row r="57" spans="2:7" x14ac:dyDescent="0.25">
      <c r="B57" s="264" t="s">
        <v>134</v>
      </c>
      <c r="C57" s="264"/>
      <c r="D57" s="117">
        <v>1.0000000000000001E-5</v>
      </c>
      <c r="E57" s="117">
        <v>3.0000000000000001E-5</v>
      </c>
      <c r="F57" s="117">
        <v>3.0000000000000004E-5</v>
      </c>
      <c r="G57" s="117">
        <v>1.0000599999999999</v>
      </c>
    </row>
    <row r="58" spans="2:7" x14ac:dyDescent="0.25">
      <c r="B58" s="264" t="s">
        <v>135</v>
      </c>
      <c r="C58" s="264"/>
      <c r="D58" s="117">
        <v>16</v>
      </c>
      <c r="E58" s="117">
        <v>26</v>
      </c>
      <c r="F58" s="117">
        <v>218</v>
      </c>
      <c r="G58" s="117">
        <v>865</v>
      </c>
    </row>
    <row r="59" spans="2:7" x14ac:dyDescent="0.25">
      <c r="B59" s="264" t="s">
        <v>136</v>
      </c>
      <c r="C59" s="264"/>
      <c r="D59" s="117">
        <v>0</v>
      </c>
      <c r="E59" s="117">
        <v>1</v>
      </c>
      <c r="F59" s="117">
        <v>1</v>
      </c>
      <c r="G59" s="117">
        <v>33</v>
      </c>
    </row>
    <row r="60" spans="2:7" x14ac:dyDescent="0.25">
      <c r="B60" s="264" t="s">
        <v>137</v>
      </c>
      <c r="C60" s="264"/>
      <c r="D60" s="117">
        <v>0</v>
      </c>
      <c r="E60" s="117">
        <v>3.0000000000000001E-5</v>
      </c>
      <c r="F60" s="117">
        <v>105</v>
      </c>
      <c r="G60" s="117">
        <v>62</v>
      </c>
    </row>
    <row r="61" spans="2:7" x14ac:dyDescent="0.25">
      <c r="B61" s="264" t="s">
        <v>138</v>
      </c>
      <c r="C61" s="264"/>
      <c r="D61" s="117">
        <v>4</v>
      </c>
      <c r="E61" s="117">
        <v>15</v>
      </c>
      <c r="F61" s="117">
        <v>29</v>
      </c>
      <c r="G61" s="117">
        <v>4.0000300000000006</v>
      </c>
    </row>
    <row r="62" spans="2:7" x14ac:dyDescent="0.25">
      <c r="B62" s="264" t="s">
        <v>139</v>
      </c>
      <c r="C62" s="264"/>
      <c r="D62" s="117">
        <v>0</v>
      </c>
      <c r="E62" s="117">
        <v>0</v>
      </c>
      <c r="F62" s="117">
        <v>0</v>
      </c>
      <c r="G62" s="117">
        <v>4</v>
      </c>
    </row>
    <row r="63" spans="2:7" x14ac:dyDescent="0.25">
      <c r="B63" s="264" t="s">
        <v>140</v>
      </c>
      <c r="C63" s="264"/>
      <c r="D63" s="117">
        <v>0</v>
      </c>
      <c r="E63" s="117">
        <v>0</v>
      </c>
      <c r="F63" s="117">
        <v>14</v>
      </c>
      <c r="G63" s="117">
        <v>22</v>
      </c>
    </row>
    <row r="64" spans="2:7" x14ac:dyDescent="0.25">
      <c r="B64" s="264" t="s">
        <v>141</v>
      </c>
      <c r="C64" s="264"/>
      <c r="D64" s="117">
        <v>0</v>
      </c>
      <c r="E64" s="117">
        <v>0</v>
      </c>
      <c r="F64" s="117">
        <v>17</v>
      </c>
      <c r="G64" s="117">
        <v>0</v>
      </c>
    </row>
    <row r="65" spans="2:7" x14ac:dyDescent="0.25">
      <c r="B65" s="264" t="s">
        <v>142</v>
      </c>
      <c r="C65" s="264"/>
      <c r="D65" s="117">
        <v>0</v>
      </c>
      <c r="E65" s="117">
        <v>3.0000000000000001E-5</v>
      </c>
      <c r="F65" s="117">
        <v>34</v>
      </c>
      <c r="G65" s="117">
        <v>13.000030000000001</v>
      </c>
    </row>
    <row r="66" spans="2:7" x14ac:dyDescent="0.25">
      <c r="B66" s="264" t="s">
        <v>143</v>
      </c>
      <c r="C66" s="264"/>
      <c r="D66" s="117">
        <v>0</v>
      </c>
      <c r="E66" s="117">
        <v>0</v>
      </c>
      <c r="F66" s="117">
        <v>0</v>
      </c>
      <c r="G66" s="117">
        <v>0</v>
      </c>
    </row>
    <row r="67" spans="2:7" x14ac:dyDescent="0.25">
      <c r="B67" s="264" t="s">
        <v>145</v>
      </c>
      <c r="C67" s="264"/>
      <c r="D67" s="117">
        <v>3</v>
      </c>
      <c r="E67" s="117">
        <v>3</v>
      </c>
      <c r="F67" s="117">
        <v>61</v>
      </c>
      <c r="G67" s="117">
        <v>113</v>
      </c>
    </row>
    <row r="68" spans="2:7" x14ac:dyDescent="0.25">
      <c r="B68" s="264" t="s">
        <v>146</v>
      </c>
      <c r="C68" s="264"/>
      <c r="D68" s="117">
        <v>4</v>
      </c>
      <c r="E68" s="117">
        <v>3.0000000000000001E-5</v>
      </c>
      <c r="F68" s="117">
        <v>4</v>
      </c>
      <c r="G68" s="117">
        <v>2.0000299999999998</v>
      </c>
    </row>
    <row r="69" spans="2:7" x14ac:dyDescent="0.25">
      <c r="B69" s="264" t="s">
        <v>147</v>
      </c>
      <c r="C69" s="264"/>
      <c r="D69" s="117">
        <v>44</v>
      </c>
      <c r="E69" s="117">
        <v>0</v>
      </c>
      <c r="F69" s="117">
        <v>44</v>
      </c>
      <c r="G69" s="117">
        <v>97</v>
      </c>
    </row>
    <row r="70" spans="2:7" x14ac:dyDescent="0.25">
      <c r="B70" s="264" t="s">
        <v>148</v>
      </c>
      <c r="C70" s="264"/>
      <c r="D70" s="117">
        <v>1.0000000000000001E-5</v>
      </c>
      <c r="E70" s="117">
        <v>3.0000000000000001E-5</v>
      </c>
      <c r="F70" s="117">
        <v>3.0000000000000004E-5</v>
      </c>
      <c r="G70" s="117">
        <v>9.0000000000000006E-5</v>
      </c>
    </row>
    <row r="71" spans="2:7" x14ac:dyDescent="0.25">
      <c r="B71" s="264" t="s">
        <v>149</v>
      </c>
      <c r="C71" s="264"/>
      <c r="D71" s="117">
        <v>1</v>
      </c>
      <c r="E71" s="117">
        <v>0</v>
      </c>
      <c r="F71" s="117">
        <v>6</v>
      </c>
      <c r="G71" s="117">
        <v>0</v>
      </c>
    </row>
    <row r="72" spans="2:7" x14ac:dyDescent="0.25">
      <c r="B72" s="264" t="s">
        <v>150</v>
      </c>
      <c r="C72" s="264"/>
      <c r="D72" s="117">
        <v>0</v>
      </c>
      <c r="E72" s="117">
        <v>0</v>
      </c>
      <c r="F72" s="117">
        <v>0</v>
      </c>
      <c r="G72" s="117">
        <v>0</v>
      </c>
    </row>
    <row r="73" spans="2:7" x14ac:dyDescent="0.25">
      <c r="B73" s="264" t="s">
        <v>151</v>
      </c>
      <c r="C73" s="264"/>
      <c r="D73" s="117">
        <v>0</v>
      </c>
      <c r="E73" s="117">
        <v>2.0000000000000002E-5</v>
      </c>
      <c r="F73" s="117">
        <v>0</v>
      </c>
      <c r="G73" s="117">
        <v>6.0000000000000008E-5</v>
      </c>
    </row>
    <row r="74" spans="2:7" x14ac:dyDescent="0.25">
      <c r="B74" s="264" t="s">
        <v>152</v>
      </c>
      <c r="C74" s="264"/>
      <c r="D74" s="117">
        <v>2</v>
      </c>
      <c r="E74" s="117">
        <v>3</v>
      </c>
      <c r="F74" s="117">
        <v>9</v>
      </c>
      <c r="G74" s="117">
        <v>5.0000300000000006</v>
      </c>
    </row>
    <row r="75" spans="2:7" x14ac:dyDescent="0.25">
      <c r="B75" s="264" t="s">
        <v>153</v>
      </c>
      <c r="C75" s="264"/>
      <c r="D75" s="117">
        <v>0</v>
      </c>
      <c r="E75" s="117">
        <v>1</v>
      </c>
      <c r="F75" s="117">
        <v>13</v>
      </c>
      <c r="G75" s="117">
        <v>1.0000599999999999</v>
      </c>
    </row>
    <row r="76" spans="2:7" x14ac:dyDescent="0.25">
      <c r="B76" s="264" t="s">
        <v>154</v>
      </c>
      <c r="C76" s="264"/>
      <c r="D76" s="117">
        <v>0</v>
      </c>
      <c r="E76" s="117">
        <v>2.0000000000000002E-5</v>
      </c>
      <c r="F76" s="117">
        <v>0</v>
      </c>
      <c r="G76" s="117">
        <v>2.0000200000000001</v>
      </c>
    </row>
    <row r="77" spans="2:7" x14ac:dyDescent="0.25">
      <c r="B77" s="264" t="s">
        <v>155</v>
      </c>
      <c r="C77" s="264"/>
      <c r="D77" s="117">
        <v>0</v>
      </c>
      <c r="E77" s="117">
        <v>2.0000000000000002E-5</v>
      </c>
      <c r="F77" s="117">
        <v>1</v>
      </c>
      <c r="G77" s="117">
        <v>6.0000200000000001</v>
      </c>
    </row>
    <row r="78" spans="2:7" x14ac:dyDescent="0.25">
      <c r="B78" s="264" t="s">
        <v>156</v>
      </c>
      <c r="C78" s="264"/>
      <c r="D78" s="117">
        <v>1.0000000000000001E-5</v>
      </c>
      <c r="E78" s="117">
        <v>1</v>
      </c>
      <c r="F78" s="117">
        <v>3.0000000000000004E-5</v>
      </c>
      <c r="G78" s="117">
        <v>2.0000400000000003</v>
      </c>
    </row>
    <row r="79" spans="2:7" x14ac:dyDescent="0.25">
      <c r="B79" s="264" t="s">
        <v>157</v>
      </c>
      <c r="C79" s="264"/>
      <c r="D79" s="117">
        <v>0</v>
      </c>
      <c r="E79" s="117">
        <v>2</v>
      </c>
      <c r="F79" s="117">
        <v>7</v>
      </c>
      <c r="G79" s="117">
        <v>6</v>
      </c>
    </row>
    <row r="80" spans="2:7" x14ac:dyDescent="0.25">
      <c r="B80" s="264" t="s">
        <v>158</v>
      </c>
      <c r="C80" s="264"/>
      <c r="D80" s="117">
        <v>0</v>
      </c>
      <c r="E80" s="117">
        <v>1</v>
      </c>
      <c r="F80" s="117">
        <v>5</v>
      </c>
      <c r="G80" s="117">
        <v>9.0000000000000006E-5</v>
      </c>
    </row>
    <row r="81" spans="2:7" x14ac:dyDescent="0.25">
      <c r="B81" s="264" t="s">
        <v>159</v>
      </c>
      <c r="C81" s="264"/>
      <c r="D81" s="117"/>
      <c r="E81" s="117">
        <v>1</v>
      </c>
      <c r="F81" s="117"/>
      <c r="G81" s="117">
        <v>1.0000399999999998</v>
      </c>
    </row>
    <row r="82" spans="2:7" x14ac:dyDescent="0.25">
      <c r="B82" s="270" t="s">
        <v>160</v>
      </c>
      <c r="C82" s="270"/>
      <c r="D82" s="116">
        <v>0</v>
      </c>
      <c r="E82" s="116">
        <v>155</v>
      </c>
      <c r="F82" s="116">
        <v>84</v>
      </c>
      <c r="G82" s="116">
        <v>1087</v>
      </c>
    </row>
    <row r="83" spans="2:7" x14ac:dyDescent="0.25">
      <c r="B83" s="264" t="s">
        <v>161</v>
      </c>
      <c r="C83" s="264"/>
      <c r="D83" s="117">
        <v>0</v>
      </c>
      <c r="E83" s="117">
        <v>155</v>
      </c>
      <c r="F83" s="117">
        <v>84</v>
      </c>
      <c r="G83" s="117">
        <v>1087</v>
      </c>
    </row>
    <row r="84" spans="2:7" x14ac:dyDescent="0.25">
      <c r="B84" s="270" t="s">
        <v>172</v>
      </c>
      <c r="C84" s="270"/>
      <c r="D84" s="116">
        <v>62</v>
      </c>
      <c r="E84" s="116">
        <v>94.000029999999995</v>
      </c>
      <c r="F84" s="116">
        <v>75</v>
      </c>
      <c r="G84" s="116">
        <v>35.000149999999998</v>
      </c>
    </row>
    <row r="85" spans="2:7" x14ac:dyDescent="0.25">
      <c r="B85" s="264" t="s">
        <v>173</v>
      </c>
      <c r="C85" s="264"/>
      <c r="D85" s="117">
        <v>62</v>
      </c>
      <c r="E85" s="117">
        <v>94.000029999999995</v>
      </c>
      <c r="F85" s="117">
        <v>75</v>
      </c>
      <c r="G85" s="117">
        <v>35.000149999999998</v>
      </c>
    </row>
    <row r="86" spans="2:7" x14ac:dyDescent="0.25">
      <c r="B86" s="270" t="s">
        <v>176</v>
      </c>
      <c r="C86" s="270"/>
      <c r="D86" s="116">
        <v>2.0000000000000002E-5</v>
      </c>
      <c r="E86" s="116">
        <v>3.0000000000000001E-5</v>
      </c>
      <c r="F86" s="116">
        <v>4.0000600000000004</v>
      </c>
      <c r="G86" s="116">
        <v>281.00009</v>
      </c>
    </row>
    <row r="87" spans="2:7" x14ac:dyDescent="0.25">
      <c r="B87" s="264" t="s">
        <v>177</v>
      </c>
      <c r="C87" s="264"/>
      <c r="D87" s="117">
        <v>2.0000000000000002E-5</v>
      </c>
      <c r="E87" s="117">
        <v>3.0000000000000001E-5</v>
      </c>
      <c r="F87" s="117">
        <v>4.0000600000000004</v>
      </c>
      <c r="G87" s="117">
        <v>281.00009</v>
      </c>
    </row>
    <row r="88" spans="2:7" x14ac:dyDescent="0.25">
      <c r="B88" s="270" t="s">
        <v>180</v>
      </c>
      <c r="C88" s="270"/>
      <c r="D88" s="116">
        <v>4.0000000000000003E-5</v>
      </c>
      <c r="E88" s="116">
        <v>2.0001600000000002</v>
      </c>
      <c r="F88" s="116">
        <v>10.000119999999999</v>
      </c>
      <c r="G88" s="116">
        <v>3.00054</v>
      </c>
    </row>
    <row r="89" spans="2:7" x14ac:dyDescent="0.25">
      <c r="B89" s="264" t="s">
        <v>181</v>
      </c>
      <c r="C89" s="264"/>
      <c r="D89" s="117">
        <v>2.0000000000000002E-5</v>
      </c>
      <c r="E89" s="117">
        <v>3.0000000000000001E-5</v>
      </c>
      <c r="F89" s="117">
        <v>6.0000000000000008E-5</v>
      </c>
      <c r="G89" s="117">
        <v>9.0000000000000006E-5</v>
      </c>
    </row>
    <row r="90" spans="2:7" x14ac:dyDescent="0.25">
      <c r="B90" s="264" t="s">
        <v>183</v>
      </c>
      <c r="C90" s="264"/>
      <c r="D90" s="117">
        <v>0</v>
      </c>
      <c r="E90" s="117">
        <v>3.0000000000000001E-5</v>
      </c>
      <c r="F90" s="117">
        <v>4</v>
      </c>
      <c r="G90" s="117">
        <v>9.0000000000000006E-5</v>
      </c>
    </row>
    <row r="91" spans="2:7" x14ac:dyDescent="0.25">
      <c r="B91" s="264" t="s">
        <v>184</v>
      </c>
      <c r="C91" s="264"/>
      <c r="D91" s="117">
        <v>0</v>
      </c>
      <c r="E91" s="117">
        <v>2.0000000000000002E-5</v>
      </c>
      <c r="F91" s="117">
        <v>0</v>
      </c>
      <c r="G91" s="117">
        <v>6.0000000000000008E-5</v>
      </c>
    </row>
    <row r="92" spans="2:7" x14ac:dyDescent="0.25">
      <c r="B92" s="264" t="s">
        <v>185</v>
      </c>
      <c r="C92" s="264"/>
      <c r="D92" s="117">
        <v>0</v>
      </c>
      <c r="E92" s="117">
        <v>0</v>
      </c>
      <c r="F92" s="117">
        <v>0</v>
      </c>
      <c r="G92" s="117">
        <v>0</v>
      </c>
    </row>
    <row r="93" spans="2:7" x14ac:dyDescent="0.25">
      <c r="B93" s="264" t="s">
        <v>186</v>
      </c>
      <c r="C93" s="264"/>
      <c r="D93" s="117">
        <v>0</v>
      </c>
      <c r="E93" s="117">
        <v>3.0000000000000001E-5</v>
      </c>
      <c r="F93" s="117">
        <v>0</v>
      </c>
      <c r="G93" s="117">
        <v>9.0000000000000006E-5</v>
      </c>
    </row>
    <row r="94" spans="2:7" x14ac:dyDescent="0.25">
      <c r="B94" s="264" t="s">
        <v>187</v>
      </c>
      <c r="C94" s="264"/>
      <c r="D94" s="117">
        <v>0</v>
      </c>
      <c r="E94" s="117">
        <v>3.0000000000000001E-5</v>
      </c>
      <c r="F94" s="117">
        <v>0</v>
      </c>
      <c r="G94" s="117">
        <v>9.0000000000000006E-5</v>
      </c>
    </row>
    <row r="95" spans="2:7" x14ac:dyDescent="0.25">
      <c r="B95" s="264" t="s">
        <v>188</v>
      </c>
      <c r="C95" s="264"/>
      <c r="D95" s="117">
        <v>0</v>
      </c>
      <c r="E95" s="117">
        <v>1</v>
      </c>
      <c r="F95" s="117">
        <v>2</v>
      </c>
      <c r="G95" s="117">
        <v>2.0000600000000004</v>
      </c>
    </row>
    <row r="96" spans="2:7" x14ac:dyDescent="0.25">
      <c r="B96" s="264" t="s">
        <v>189</v>
      </c>
      <c r="C96" s="264"/>
      <c r="D96" s="117">
        <v>0</v>
      </c>
      <c r="E96" s="117">
        <v>0</v>
      </c>
      <c r="F96" s="117">
        <v>4</v>
      </c>
      <c r="G96" s="117">
        <v>0</v>
      </c>
    </row>
    <row r="97" spans="2:7" x14ac:dyDescent="0.25">
      <c r="B97" s="264" t="s">
        <v>190</v>
      </c>
      <c r="C97" s="264"/>
      <c r="D97" s="117">
        <v>2.0000000000000002E-5</v>
      </c>
      <c r="E97" s="117">
        <v>2.0000000000000002E-5</v>
      </c>
      <c r="F97" s="117">
        <v>6.0000000000000008E-5</v>
      </c>
      <c r="G97" s="117">
        <v>6.0000000000000008E-5</v>
      </c>
    </row>
    <row r="98" spans="2:7" ht="15.75" thickBot="1" x14ac:dyDescent="0.3">
      <c r="B98" s="286" t="s">
        <v>191</v>
      </c>
      <c r="C98" s="286"/>
      <c r="D98" s="117"/>
      <c r="E98" s="117">
        <v>1</v>
      </c>
      <c r="F98" s="117"/>
      <c r="G98" s="117">
        <v>1</v>
      </c>
    </row>
    <row r="99" spans="2:7" ht="15.75" thickTop="1" x14ac:dyDescent="0.25">
      <c r="B99" s="287" t="s">
        <v>192</v>
      </c>
      <c r="C99" s="287"/>
      <c r="D99" s="121">
        <v>408</v>
      </c>
      <c r="E99" s="121">
        <v>432</v>
      </c>
      <c r="F99" s="121">
        <v>1756</v>
      </c>
      <c r="G99" s="121">
        <v>3390</v>
      </c>
    </row>
    <row r="100" spans="2:7" x14ac:dyDescent="0.25"/>
    <row r="101" spans="2:7" ht="15.75" x14ac:dyDescent="0.3">
      <c r="B101" s="162" t="s">
        <v>418</v>
      </c>
    </row>
    <row r="102" spans="2:7" x14ac:dyDescent="0.25"/>
    <row r="103" spans="2:7" hidden="1" x14ac:dyDescent="0.25"/>
    <row r="104" spans="2:7" hidden="1" x14ac:dyDescent="0.25"/>
    <row r="105" spans="2:7" hidden="1" x14ac:dyDescent="0.25"/>
    <row r="106" spans="2:7" hidden="1" x14ac:dyDescent="0.25"/>
    <row r="107" spans="2:7" hidden="1" x14ac:dyDescent="0.25"/>
    <row r="108" spans="2:7" hidden="1" x14ac:dyDescent="0.25"/>
    <row r="109" spans="2:7" hidden="1" x14ac:dyDescent="0.25"/>
    <row r="110" spans="2:7" hidden="1" x14ac:dyDescent="0.25"/>
    <row r="111" spans="2:7" hidden="1" x14ac:dyDescent="0.25"/>
    <row r="112" spans="2: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sheetData>
  <mergeCells count="101">
    <mergeCell ref="B96:C96"/>
    <mergeCell ref="B97:C97"/>
    <mergeCell ref="B98:C98"/>
    <mergeCell ref="B99:C99"/>
    <mergeCell ref="B2:G4"/>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20:C20"/>
    <mergeCell ref="D20:E20"/>
    <mergeCell ref="F20:G20"/>
    <mergeCell ref="B21:C21"/>
    <mergeCell ref="B22:C22"/>
    <mergeCell ref="B23:C23"/>
    <mergeCell ref="C5:C6"/>
    <mergeCell ref="D5:E5"/>
    <mergeCell ref="F5:G5"/>
    <mergeCell ref="D6:E7"/>
    <mergeCell ref="F6:G7"/>
    <mergeCell ref="B14:B17"/>
    <mergeCell ref="C14:C17"/>
    <mergeCell ref="D14:E15"/>
    <mergeCell ref="F14:G15"/>
    <mergeCell ref="D16:E17"/>
    <mergeCell ref="F16:G17"/>
    <mergeCell ref="C8:G8"/>
    <mergeCell ref="C9:G9"/>
    <mergeCell ref="B10:G10"/>
    <mergeCell ref="B11:B12"/>
    <mergeCell ref="C11:C12"/>
    <mergeCell ref="D11:E13"/>
    <mergeCell ref="F11: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Portada</vt:lpstr>
      <vt:lpstr>Presentación</vt:lpstr>
      <vt:lpstr>OC.RNV</vt:lpstr>
      <vt:lpstr>OC.PDE</vt:lpstr>
      <vt:lpstr>OC.SES-PEA</vt:lpstr>
      <vt:lpstr>E1.Ind.Nac.Prevenir</vt:lpstr>
      <vt:lpstr>E1.Ind.Loc.Prevenir</vt:lpstr>
      <vt:lpstr>E2.Ind.Nac.Detectar</vt:lpstr>
      <vt:lpstr>E2.Ind.Loc.Detectar</vt:lpstr>
      <vt:lpstr>E3.Ind.Nac.Sancionar</vt:lpstr>
      <vt:lpstr>E3.Ind.Loc.Sancionar</vt:lpstr>
      <vt:lpstr>E4.Ind.Nac.Controlar</vt:lpstr>
      <vt:lpstr>E4.Ind.Loc.Controlar</vt:lpstr>
      <vt:lpstr>E5.Ind.Nac.Fiscalizar</vt:lpstr>
      <vt:lpstr>E5.Ind.Loc.Fiscalizar</vt:lpstr>
      <vt:lpstr>'OC.SES-PEA'!_Porcentaje_de_formatos</vt:lpstr>
      <vt:lpstr>OC.PDE!_Promedio_de_integrantes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PC-C009</dc:creator>
  <cp:lastModifiedBy>109150</cp:lastModifiedBy>
  <dcterms:created xsi:type="dcterms:W3CDTF">2024-11-06T18:17:12Z</dcterms:created>
  <dcterms:modified xsi:type="dcterms:W3CDTF">2025-02-27T22:47:33Z</dcterms:modified>
</cp:coreProperties>
</file>